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CED\Grants\2. Awarded\CED #151 Parks and Recreation Master Plan\Workplan\2. Inventory\"/>
    </mc:Choice>
  </mc:AlternateContent>
  <xr:revisionPtr revIDLastSave="0" documentId="13_ncr:1_{C3EF2C42-3318-4847-ACC2-F902080E703A}" xr6:coauthVersionLast="47" xr6:coauthVersionMax="47" xr10:uidLastSave="{00000000-0000-0000-0000-000000000000}"/>
  <bookViews>
    <workbookView xWindow="-28920" yWindow="-45" windowWidth="29040" windowHeight="15720" activeTab="9" xr2:uid="{FA4327C6-884E-4CCF-AB14-42020FB9BE0A}"/>
  </bookViews>
  <sheets>
    <sheet name="Parks" sheetId="1" r:id="rId1"/>
    <sheet name="Rec Facilities" sheetId="3" r:id="rId2"/>
    <sheet name="Aquatic Facilities" sheetId="10" r:id="rId3"/>
    <sheet name="Natural Areas" sheetId="4" r:id="rId4"/>
    <sheet name="Trails" sheetId="5" r:id="rId5"/>
    <sheet name="Trailheads" sheetId="11" r:id="rId6"/>
    <sheet name="Schools" sheetId="6" r:id="rId7"/>
    <sheet name="Fee Based Open Space" sheetId="8" r:id="rId8"/>
    <sheet name="Cemetaries" sheetId="7" r:id="rId9"/>
    <sheet name="Rec Programs"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9" i="1" l="1"/>
  <c r="N41" i="1" s="1"/>
  <c r="M39" i="1"/>
  <c r="M41" i="1" s="1"/>
  <c r="L39" i="1"/>
  <c r="L42" i="1" s="1"/>
  <c r="L40" i="1"/>
  <c r="K39" i="1"/>
  <c r="K41" i="1" s="1"/>
  <c r="J39" i="1"/>
  <c r="J41" i="1" s="1"/>
  <c r="I39" i="1"/>
  <c r="I41" i="1" s="1"/>
  <c r="H39" i="1"/>
  <c r="H41" i="1" s="1"/>
  <c r="F39" i="1"/>
  <c r="F41" i="1" s="1"/>
  <c r="E39" i="1"/>
  <c r="E41" i="1" s="1"/>
  <c r="D39" i="1"/>
  <c r="D41" i="1" s="1"/>
  <c r="C39" i="1"/>
  <c r="C41" i="1" s="1"/>
  <c r="B40" i="1"/>
  <c r="B39" i="1"/>
  <c r="B42" i="1" s="1"/>
  <c r="B41" i="1" l="1"/>
  <c r="L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tc={4FA6AACD-C5AF-49AE-BE04-AB1F8486DFC2}</author>
    <author>tc={B02BFCAB-A6AC-44E4-B103-9583EE6F7508}</author>
  </authors>
  <commentList>
    <comment ref="M4" authorId="0" shapeId="0" xr:uid="{4FA6AACD-C5AF-49AE-BE04-AB1F8486DFC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Parks with blue highlight have an aquatic feature</t>
        </r>
      </text>
    </comment>
    <comment ref="N39" authorId="1" shapeId="0" xr:uid="{B02BFCAB-A6AC-44E4-B103-9583EE6F7508}">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Seems like an outlier - we should check with the City on why they think</t>
        </r>
      </text>
    </comment>
  </commentList>
</comments>
</file>

<file path=xl/sharedStrings.xml><?xml version="1.0" encoding="utf-8"?>
<sst xmlns="http://schemas.openxmlformats.org/spreadsheetml/2006/main" count="1818" uniqueCount="809">
  <si>
    <t>Franklyn's Field</t>
  </si>
  <si>
    <t>Guyer Field</t>
  </si>
  <si>
    <t>Steven's Field</t>
  </si>
  <si>
    <t>Gryziec Field</t>
  </si>
  <si>
    <t>PARKS</t>
  </si>
  <si>
    <t>NATURAL AREAS</t>
  </si>
  <si>
    <t>TRAILS</t>
  </si>
  <si>
    <t>Fort Stanwix Park</t>
  </si>
  <si>
    <t>Fort Stanwix National Monument</t>
  </si>
  <si>
    <t>Triangle Park</t>
  </si>
  <si>
    <t>Bellamy Harbor Park</t>
  </si>
  <si>
    <t>Mohawk River Trail</t>
  </si>
  <si>
    <t>Empire State Trail</t>
  </si>
  <si>
    <t>Griffiss Sculpture Garden Trail</t>
  </si>
  <si>
    <t>Rome Sand Plains</t>
  </si>
  <si>
    <t>RECREATION PROGRAMS</t>
  </si>
  <si>
    <t>Summer Lunch Program</t>
  </si>
  <si>
    <t>Location(s)</t>
  </si>
  <si>
    <t>Owner</t>
  </si>
  <si>
    <t>Size (acres)</t>
  </si>
  <si>
    <t>ADA Parking 
(Y/N, # of Spaces)</t>
  </si>
  <si>
    <t>Parking 
(Y/N, # of Spaces)</t>
  </si>
  <si>
    <t>Rome Wildlife Management Area</t>
  </si>
  <si>
    <t>Attribute</t>
  </si>
  <si>
    <t>Outdoor Movies</t>
  </si>
  <si>
    <t>Program Name</t>
  </si>
  <si>
    <t>Valentines Ice Skate</t>
  </si>
  <si>
    <t>Trail Material Type</t>
  </si>
  <si>
    <t>Trail Type (On-Road, Off-Road, Shared Facility)</t>
  </si>
  <si>
    <t>Crescent Park</t>
  </si>
  <si>
    <t>Gansevoort Park</t>
  </si>
  <si>
    <t>Vogel Park</t>
  </si>
  <si>
    <t>Wiggins Park</t>
  </si>
  <si>
    <t>North Country Scenic Trail</t>
  </si>
  <si>
    <t>Muck Road Boat Launch</t>
  </si>
  <si>
    <t>Object ID</t>
  </si>
  <si>
    <t>PIN</t>
  </si>
  <si>
    <t xml:space="preserve">Clubhouse </t>
  </si>
  <si>
    <t xml:space="preserve">Pavilion </t>
  </si>
  <si>
    <t xml:space="preserve">Public Bathroom </t>
  </si>
  <si>
    <t>Pool/Water Play 
(Type)</t>
  </si>
  <si>
    <t>Play Structures 
(Condition)</t>
  </si>
  <si>
    <t>Sport Courts 
(Type, Condition)</t>
  </si>
  <si>
    <t>Bike Parking (Type and #)</t>
  </si>
  <si>
    <t>EV Charging (Type and #)</t>
  </si>
  <si>
    <t>ADA Parking 
( # of Spaces)</t>
  </si>
  <si>
    <t>Parking 
( # of Spaces)</t>
  </si>
  <si>
    <t>Trail Connection 
(On-Road/Off-Road, Material Type)</t>
  </si>
  <si>
    <t>Designated Wetland Areas 
(Federal/State)</t>
  </si>
  <si>
    <t>Multi-Purpose (Soccer, Rugby, Baseball), Good</t>
  </si>
  <si>
    <t>Good</t>
  </si>
  <si>
    <t>Yes</t>
  </si>
  <si>
    <t>Access (Vehicle/Pedestrian)</t>
  </si>
  <si>
    <t>NYSDEC Rome Fish Hatchery</t>
  </si>
  <si>
    <t>Rome Dog Park</t>
  </si>
  <si>
    <t>Riverside Park</t>
  </si>
  <si>
    <t>Delutis Field</t>
  </si>
  <si>
    <t>SFM Skate Park</t>
  </si>
  <si>
    <t>Tomb of the Unknown Soldier</t>
  </si>
  <si>
    <t>Thron Park</t>
  </si>
  <si>
    <t>Harry Pinti Field</t>
  </si>
  <si>
    <t>Oriskany Flats Wildlife Management Area</t>
  </si>
  <si>
    <t>243.009-3-10</t>
  </si>
  <si>
    <t>242.074-2-29</t>
  </si>
  <si>
    <t>242.050-2-22.1</t>
  </si>
  <si>
    <t>Rome Urban Renewal</t>
  </si>
  <si>
    <t>223.012-4-2</t>
  </si>
  <si>
    <t>St Johns Evan Lutheran Ch</t>
  </si>
  <si>
    <t>224.000-1-4.1</t>
  </si>
  <si>
    <t>242.050-2-13.1</t>
  </si>
  <si>
    <t>Haselton Park</t>
  </si>
  <si>
    <t>Michael A Uvanni Park</t>
  </si>
  <si>
    <t>Oriskany Battlefield</t>
  </si>
  <si>
    <t>Rome Art and Community Center</t>
  </si>
  <si>
    <t>Rome Historical Society</t>
  </si>
  <si>
    <t>Veteran's Park</t>
  </si>
  <si>
    <t>Woodhaven Park</t>
  </si>
  <si>
    <t>OBJECTID_1</t>
  </si>
  <si>
    <t>Acres_Combined</t>
  </si>
  <si>
    <t>Map Number</t>
  </si>
  <si>
    <t>242.000-1-30</t>
  </si>
  <si>
    <t>243.005-3-56</t>
  </si>
  <si>
    <t>242.058-1-2</t>
  </si>
  <si>
    <t>242.035-1-37</t>
  </si>
  <si>
    <t>223.020-4-1</t>
  </si>
  <si>
    <t>242.050-1-49</t>
  </si>
  <si>
    <t>243.000-1-1.6</t>
  </si>
  <si>
    <t>242.018-1-33</t>
  </si>
  <si>
    <t>242.060-1-20</t>
  </si>
  <si>
    <t>224.017-1-7</t>
  </si>
  <si>
    <t>243.010-2-1.1</t>
  </si>
  <si>
    <t>205.012-1-63</t>
  </si>
  <si>
    <t>260.000-2-26</t>
  </si>
  <si>
    <t>223.008-1-38</t>
  </si>
  <si>
    <t>242.026-1-49</t>
  </si>
  <si>
    <t>242.014-1-15.2</t>
  </si>
  <si>
    <t>242.020-1-18.1</t>
  </si>
  <si>
    <t>242.006-1-30</t>
  </si>
  <si>
    <t>223.018-2-2</t>
  </si>
  <si>
    <t>242.050-1-53</t>
  </si>
  <si>
    <t>242.036-2-46</t>
  </si>
  <si>
    <t xml:space="preserve"> </t>
  </si>
  <si>
    <t>242.050-1-24</t>
  </si>
  <si>
    <t>223.016-2-41</t>
  </si>
  <si>
    <t>223.018-3-47</t>
  </si>
  <si>
    <t>State Of N Y</t>
  </si>
  <si>
    <t>City Of Rome</t>
  </si>
  <si>
    <t>County Of Oneida</t>
  </si>
  <si>
    <t>National Pk Service</t>
  </si>
  <si>
    <t>Oneida Co Ind Dev Ag</t>
  </si>
  <si>
    <t>Bd Of Education</t>
  </si>
  <si>
    <t>Rome Nat'l Little League</t>
  </si>
  <si>
    <t>PROP_CLASS</t>
  </si>
  <si>
    <t>PROP_CLASS_DESCRIPT</t>
  </si>
  <si>
    <t>Water transportation</t>
  </si>
  <si>
    <t>Commercial vacant land with minor improvements</t>
  </si>
  <si>
    <t>Playgrounds</t>
  </si>
  <si>
    <t xml:space="preserve">Vacant land located in commercial areas </t>
  </si>
  <si>
    <t>Cultural facilities</t>
  </si>
  <si>
    <t>Resort complexes</t>
  </si>
  <si>
    <t>Athletic fields</t>
  </si>
  <si>
    <t>Residential vacant land</t>
  </si>
  <si>
    <t>State owned public parks</t>
  </si>
  <si>
    <t>Other outdoor sports</t>
  </si>
  <si>
    <t>Industrial vacant land with minor improvements</t>
  </si>
  <si>
    <t>Parks</t>
  </si>
  <si>
    <t>Zoning Class</t>
  </si>
  <si>
    <t>Dyett Park</t>
  </si>
  <si>
    <t>FEE BASED OPEN SPACE</t>
  </si>
  <si>
    <t>Delta Knolls Golf Center</t>
  </si>
  <si>
    <t>Fort Rickey Discovery Zoo</t>
  </si>
  <si>
    <t>Peterpaul Recereation Park</t>
  </si>
  <si>
    <t>Rome Country Club</t>
  </si>
  <si>
    <t>Teugega Country Club</t>
  </si>
  <si>
    <t>Tri-City Lacrosse</t>
  </si>
  <si>
    <t>188.000-1-22</t>
  </si>
  <si>
    <t>222.000-2-9</t>
  </si>
  <si>
    <t>203.000-1-62.1</t>
  </si>
  <si>
    <t>189.003-1-5</t>
  </si>
  <si>
    <t>259.003-2-86</t>
  </si>
  <si>
    <t>Game farms</t>
  </si>
  <si>
    <t>Amusement parks</t>
  </si>
  <si>
    <t>Private golf country clubs</t>
  </si>
  <si>
    <t>DeSalvio</t>
  </si>
  <si>
    <t>Revivement Inc</t>
  </si>
  <si>
    <t>Sella Property LLC</t>
  </si>
  <si>
    <t>Lake Delta Improvement Co</t>
  </si>
  <si>
    <t>Tri-City Lacrosse Inc</t>
  </si>
  <si>
    <t>Notes and Opportunities</t>
  </si>
  <si>
    <t>Tables</t>
  </si>
  <si>
    <t>Benches</t>
  </si>
  <si>
    <t>Lighting</t>
  </si>
  <si>
    <t>Park Grills</t>
  </si>
  <si>
    <t>SCHOOLS</t>
  </si>
  <si>
    <t>Bellamy Elementary School</t>
  </si>
  <si>
    <t>Gansevoort Elementary School</t>
  </si>
  <si>
    <t>Jerry Clough School</t>
  </si>
  <si>
    <t>John E Joy Elementary School</t>
  </si>
  <si>
    <t>Louis V Denti Elementary School</t>
  </si>
  <si>
    <t>Mohawk Valley Community College</t>
  </si>
  <si>
    <t>NY School for the Deaf</t>
  </si>
  <si>
    <t>Ridge Mills Elementary School</t>
  </si>
  <si>
    <t>Rome Free Academy</t>
  </si>
  <si>
    <t>Staley Elementary School</t>
  </si>
  <si>
    <t>243.064-3-33</t>
  </si>
  <si>
    <t>242.006-3-1</t>
  </si>
  <si>
    <t>224.018-1-1</t>
  </si>
  <si>
    <t>205.011-1-46</t>
  </si>
  <si>
    <t>223.015-1-1</t>
  </si>
  <si>
    <t>223.015-5-7</t>
  </si>
  <si>
    <t>243.006-1-1</t>
  </si>
  <si>
    <t>223.019-3-4</t>
  </si>
  <si>
    <t>224.005-1-29</t>
  </si>
  <si>
    <t>243.000-1-1.5</t>
  </si>
  <si>
    <t>242.052-1-38</t>
  </si>
  <si>
    <t>Schools</t>
  </si>
  <si>
    <t>Colleges and universities</t>
  </si>
  <si>
    <t>Special schools and institutions</t>
  </si>
  <si>
    <t>CEMETERY</t>
  </si>
  <si>
    <t>Rome Cemetery</t>
  </si>
  <si>
    <t>St Mary's Cemetery</t>
  </si>
  <si>
    <t>St. Johns Cemetery</t>
  </si>
  <si>
    <t>St. Peters Cemetery</t>
  </si>
  <si>
    <t>223.006-1-23</t>
  </si>
  <si>
    <t>223.017-2-3</t>
  </si>
  <si>
    <t>243.015-1-22</t>
  </si>
  <si>
    <t>243.014-3-1</t>
  </si>
  <si>
    <t>Rome Cemetery Assoc</t>
  </si>
  <si>
    <t>St Marys Cemetery</t>
  </si>
  <si>
    <t>St John Baptist Cemetery</t>
  </si>
  <si>
    <t>St Peters Cemet Assoc</t>
  </si>
  <si>
    <t>Cemeteries</t>
  </si>
  <si>
    <t>AKA Bark Park</t>
  </si>
  <si>
    <t>Athletic Fields 
(Type, #, Condition)</t>
  </si>
  <si>
    <t>Baseball, 4, Good</t>
  </si>
  <si>
    <t>N/A</t>
  </si>
  <si>
    <t>Gravel Lot, No striping</t>
  </si>
  <si>
    <t>Off-Road, Asphalt, Access to MRT and Griffiss Nature Trail</t>
  </si>
  <si>
    <t>Batting Cage, Average</t>
  </si>
  <si>
    <t>Yes, multiple</t>
  </si>
  <si>
    <t>Concessions, Press Box, Storage</t>
  </si>
  <si>
    <t>Bleacher seating at fields</t>
  </si>
  <si>
    <t>Picnic tables at concessions, 6</t>
  </si>
  <si>
    <t>No signs on Mohawk Dr. 2 Signs on Perimeter Rd.</t>
  </si>
  <si>
    <t>Riverine</t>
  </si>
  <si>
    <t>Federal/State</t>
  </si>
  <si>
    <t>Natural Water Feature 
(Riverine, Lake, Pond)</t>
  </si>
  <si>
    <t>Freshwater Forested Wetland</t>
  </si>
  <si>
    <t>Riverine, Freshwater Forested Wetland</t>
  </si>
  <si>
    <t>Off-Road, Asphalt, Connection to MRT via Hill Rd</t>
  </si>
  <si>
    <t>None designated</t>
  </si>
  <si>
    <t>Portable Toilets, 2</t>
  </si>
  <si>
    <t>Disc Golf Course, Good</t>
  </si>
  <si>
    <t>Signage</t>
  </si>
  <si>
    <t>Yes, at both trailheads. Wayfinding signage throughout park.</t>
  </si>
  <si>
    <t>Picnic tables, multiple</t>
  </si>
  <si>
    <t>Yes, at Disc Golf Parking Area</t>
  </si>
  <si>
    <t>Sculpture Garden. Bike Repair Station located at Disc Golf Parking Area. Vietnam Veterans Memorial located in park. High voltage power lines cut through Northern portion of park. Bus stop near Disc Golf Parking Area. Opportunity to complete trail circuit with trail along Otis St. Trail going south along Wright Dr. Ends abruptly at King Pin Lane with no destination.</t>
  </si>
  <si>
    <t>Off-Road, Asphalt, Connection to MRT</t>
  </si>
  <si>
    <t xml:space="preserve">No direct connection to MRT or parking attached to parcel of study. There is an informal gravel lot off Harding Blvd with 3-hour parking with signage from City of Rome. </t>
  </si>
  <si>
    <t>Off-Road, Concrete Sidewalk, Connection to MRT</t>
  </si>
  <si>
    <t>Basketball, Good, Skatepark, Good</t>
  </si>
  <si>
    <t>Seasonal Poolhouse</t>
  </si>
  <si>
    <t>11 picnic tables</t>
  </si>
  <si>
    <t>Yes, along fitness trail and around buildings. None at skate park or basketball court</t>
  </si>
  <si>
    <t>1, near pavillion</t>
  </si>
  <si>
    <t>Yes, throughout park</t>
  </si>
  <si>
    <t>Yes, Seasonal</t>
  </si>
  <si>
    <t>Boat Launch (Type, #)</t>
  </si>
  <si>
    <t>Trailer, 1, Hand-Launch, 3, ADA Launch, 1</t>
  </si>
  <si>
    <t>Yes, Along Canal and Pathways</t>
  </si>
  <si>
    <t>9 fixed benches, 2 swing benches</t>
  </si>
  <si>
    <t>Asphalt Lot, No Striping, Informal gravel lot on Muck Rd</t>
  </si>
  <si>
    <t>Baseball, Poor</t>
  </si>
  <si>
    <t>Average</t>
  </si>
  <si>
    <t>Yes, 2</t>
  </si>
  <si>
    <t>4 picnic tables</t>
  </si>
  <si>
    <t>2 at pavillion</t>
  </si>
  <si>
    <t>2, one at each sport court</t>
  </si>
  <si>
    <t>205.000-1-7</t>
  </si>
  <si>
    <t>206.001-1-12</t>
  </si>
  <si>
    <t>261.000-2-1</t>
  </si>
  <si>
    <t>204.000-2-17+17.1</t>
  </si>
  <si>
    <t>221.000-2-14</t>
  </si>
  <si>
    <t>257.000-1-8.1</t>
  </si>
  <si>
    <t>Fish, game and wildlife preserves</t>
  </si>
  <si>
    <t>Wetlands</t>
  </si>
  <si>
    <t>Abandoned agricultural land</t>
  </si>
  <si>
    <t>Riverine, Pond</t>
  </si>
  <si>
    <t>Federal, State, Freshwater Forested/Shrub Wetland</t>
  </si>
  <si>
    <t>Pedestrian</t>
  </si>
  <si>
    <t>No</t>
  </si>
  <si>
    <t>Vehicle</t>
  </si>
  <si>
    <t>Yes, Informal gravel lot</t>
  </si>
  <si>
    <t>2, Non-compliant</t>
  </si>
  <si>
    <t xml:space="preserve">Currently being redesigned. 2 concrete picnic tables. Fishing Pier. Trash cans. Storage building on site. </t>
  </si>
  <si>
    <t xml:space="preserve">No parking access. Current users park in neighboring lots and have to cross Turin Road. Potential opportunity to utilize existign driveway for Rome DDSO building to create vehicle access.Beautiful, mature forest with few invasive species. Question about deed restriction or conservation easement? City interested in learning history and when ownership was taken. </t>
  </si>
  <si>
    <t xml:space="preserve">2 at ADA fishing pier, </t>
  </si>
  <si>
    <t>2 at ADA fishing pier, informal gravel lot on state route 46</t>
  </si>
  <si>
    <t>Direct Shoreline Access</t>
  </si>
  <si>
    <t>Tennis, Poor, Basketball, Poor</t>
  </si>
  <si>
    <t>Soccer, 2, Average, Baseball, Poor, Track, Poor</t>
  </si>
  <si>
    <t>Basketball, Half Court, Good</t>
  </si>
  <si>
    <t>1 street light</t>
  </si>
  <si>
    <t>On-Road, Connection to EST, Off-Road, Concrete sidewalk, Connection to MRT</t>
  </si>
  <si>
    <t>On-Road, Connection to EST</t>
  </si>
  <si>
    <t>Soccer, 1. Good</t>
  </si>
  <si>
    <t>Parallel Street Parking</t>
  </si>
  <si>
    <t xml:space="preserve">8, Parallel spots on N. James St. </t>
  </si>
  <si>
    <t>Off-Road, Concrete sidewalk, Connection to MRT</t>
  </si>
  <si>
    <t>Off-Road, Asphalt, Connection to EST and MRT via EST</t>
  </si>
  <si>
    <t>Shade Structures</t>
  </si>
  <si>
    <t>10, on church st</t>
  </si>
  <si>
    <t>1, on church st</t>
  </si>
  <si>
    <t>Visitor Center</t>
  </si>
  <si>
    <t>Other Buildings 
(Type)</t>
  </si>
  <si>
    <t>2, picnic tables</t>
  </si>
  <si>
    <t>7 seatwall benches, 1 bench</t>
  </si>
  <si>
    <t>20, Parallel parking on N James St.</t>
  </si>
  <si>
    <t>Yes, on all paths and perimeter</t>
  </si>
  <si>
    <t>Maintenance Building</t>
  </si>
  <si>
    <t>2 at off-street parking on Locust St</t>
  </si>
  <si>
    <t>20 at off-street parking on Locust St., informal gravel lot at baseball field</t>
  </si>
  <si>
    <t>North Glendale Park</t>
  </si>
  <si>
    <t>Seaonal in Clubhouse</t>
  </si>
  <si>
    <t>Yes, with Indoor Recreation</t>
  </si>
  <si>
    <t>2 picnic tables</t>
  </si>
  <si>
    <t>5 at pavillion</t>
  </si>
  <si>
    <t>2, at pavillion area</t>
  </si>
  <si>
    <t>24 at Union Street Lot, Un-marked lot on Kent St.</t>
  </si>
  <si>
    <t>2 at Union Street Lot, 2 non-compliant spots at Kent Street</t>
  </si>
  <si>
    <t>Yes, Gravel Lot, No Striping</t>
  </si>
  <si>
    <t>Baseball, 2, Good</t>
  </si>
  <si>
    <t>Bleachers at baseball fields</t>
  </si>
  <si>
    <t>Stadium lights at baseball fields</t>
  </si>
  <si>
    <t>Pool, Poor Condition, Closed to Public</t>
  </si>
  <si>
    <t>Seasonal Poolhouse, Closed to Public</t>
  </si>
  <si>
    <t>Kennedy Arena (Municipal Pool)</t>
  </si>
  <si>
    <t>242.033-2-59</t>
  </si>
  <si>
    <t>Ice or roller skating rinks</t>
  </si>
  <si>
    <t>Informal Lot</t>
  </si>
  <si>
    <t>Yes, in Visitors Center</t>
  </si>
  <si>
    <t>Picnic Table</t>
  </si>
  <si>
    <t>N/A, see notes</t>
  </si>
  <si>
    <t>Gravel hiking trails throughout monument site</t>
  </si>
  <si>
    <t>Trail Length (miles)</t>
  </si>
  <si>
    <t>Asphalt</t>
  </si>
  <si>
    <t>Crushed Stone</t>
  </si>
  <si>
    <t>Off-Road, Shared Use Path</t>
  </si>
  <si>
    <t>Griffiss International Sculpture Garden 
and Nature Trail</t>
  </si>
  <si>
    <t>Pitch Pine Bog Conservation Area 
and Nature Trails</t>
  </si>
  <si>
    <t>Center  Square Park</t>
  </si>
  <si>
    <t>Former National Little League Baseball Field</t>
  </si>
  <si>
    <t>Hollis Hewitt Park</t>
  </si>
  <si>
    <t>City of Rome</t>
  </si>
  <si>
    <t>Kost Field</t>
  </si>
  <si>
    <t>243.006-1-1.1</t>
  </si>
  <si>
    <t>RFA Stadium</t>
  </si>
  <si>
    <t>223.015-3-18</t>
  </si>
  <si>
    <t xml:space="preserve">NYS Canal Corporation </t>
  </si>
  <si>
    <t>County of Oneida</t>
  </si>
  <si>
    <t>Board of Education</t>
  </si>
  <si>
    <t xml:space="preserve"> Unkown</t>
  </si>
  <si>
    <t>On-Road, Off-road Shared Use Path</t>
  </si>
  <si>
    <t>N, none striped</t>
  </si>
  <si>
    <t>Opportunity to continue trail along Otis St and Ellsworth Road to create a loop trail. Trail abruptly ends at intersection of King Pin Lane and Wright Drive with no clear destination. If off-road asphalt path along State Route 825 (Wright Rd/Hill Road/Mohawk Drive) is used, this trail has connection to the MRT</t>
  </si>
  <si>
    <t>~4</t>
  </si>
  <si>
    <t>On-road, Off-road shared use path, dirt trail</t>
  </si>
  <si>
    <t>Yes, 3 light poles</t>
  </si>
  <si>
    <t>Trash Receptacles</t>
  </si>
  <si>
    <t>Field Lights at 2 of 4 fields, 1 light at access road, 2 lights at northern parking area.</t>
  </si>
  <si>
    <t>Gravel lot, No striping</t>
  </si>
  <si>
    <t>Yes, bollard lighting aroud visitor center</t>
  </si>
  <si>
    <t>Yes, at tennnis courts and athletic fields and 4 in play area</t>
  </si>
  <si>
    <t>Yes, at parking area and pavilions</t>
  </si>
  <si>
    <t>AKA Haselton-Wright Park. Back of park has connection to MRT and NCST</t>
  </si>
  <si>
    <t>Indoor Playspace</t>
  </si>
  <si>
    <t>N/A, parcel doesn't touch river or wetland</t>
  </si>
  <si>
    <t>Off-Road, Gravel Path Connection to MRT/NCST</t>
  </si>
  <si>
    <t>Nature path trail within park boundaries</t>
  </si>
  <si>
    <t>Concessions with Bathrooms, Storage Shed</t>
  </si>
  <si>
    <t>Park Name Sign</t>
  </si>
  <si>
    <t>Abuts Ridgewood Heights Park.</t>
  </si>
  <si>
    <t>Site lighting around parking lot</t>
  </si>
  <si>
    <t>7 (3 are marked but not compliant)</t>
  </si>
  <si>
    <t>Riverine (buried)</t>
  </si>
  <si>
    <t>Ice Arena</t>
  </si>
  <si>
    <t>MRT, trailhead on site</t>
  </si>
  <si>
    <t>Yes, 2 Gravel Lots, No Striping</t>
  </si>
  <si>
    <t>Baseball, 7, Good, Football, 1, Good</t>
  </si>
  <si>
    <t>Concessions, Multiple Storage Sheds, Pressbox</t>
  </si>
  <si>
    <t>Field name signs</t>
  </si>
  <si>
    <t>Bleachers at all fields</t>
  </si>
  <si>
    <t>Yes at each field</t>
  </si>
  <si>
    <t>Stadium lights aat one baseball field</t>
  </si>
  <si>
    <t>track, 1, good, multisport, 1, good, baseball, 1, good, football, 1, fair</t>
  </si>
  <si>
    <t>Portable</t>
  </si>
  <si>
    <t>Pressbox, Storage Sheds, Grandstand building, atheltic support building</t>
  </si>
  <si>
    <t>batting cage,1, fair</t>
  </si>
  <si>
    <t>Grandstand bleacher seating</t>
  </si>
  <si>
    <t>Stadium lighting, lighting on atheltic support building</t>
  </si>
  <si>
    <t>Ridgewood Heights Park</t>
  </si>
  <si>
    <t>Informal</t>
  </si>
  <si>
    <t>Community Center, 3 Storage Sheds</t>
  </si>
  <si>
    <t>Yes around parking and community center</t>
  </si>
  <si>
    <t>Baseball, 2, fair</t>
  </si>
  <si>
    <t>Poolhouse</t>
  </si>
  <si>
    <t>1 lightpole between pavilion and play area</t>
  </si>
  <si>
    <t>Seatwalls near play area, benches at baseball fields</t>
  </si>
  <si>
    <t>Baseball, 1, Fair</t>
  </si>
  <si>
    <t>Basketball, 2, Good</t>
  </si>
  <si>
    <t>Fountain, Seasonal</t>
  </si>
  <si>
    <t>Along central pathway</t>
  </si>
  <si>
    <t>Off-road sidewalk connection to MRT and EST</t>
  </si>
  <si>
    <t>Street Pole Lighting</t>
  </si>
  <si>
    <t>Concrete sidewalk connection to EST and MRT</t>
  </si>
  <si>
    <t>Street light poles and bollard lighting along pathways</t>
  </si>
  <si>
    <t>Yes, lightpoles throughout</t>
  </si>
  <si>
    <t>Currently in construction.</t>
  </si>
  <si>
    <t>Long linear area encompassing the shoreline along the Erie Canal. It is largely inaccessible to the public.</t>
  </si>
  <si>
    <t xml:space="preserve">Cheese Factory memorial. No crosswalk on State Route 46. ADA fishing peir is non-compliant and in poor condition. It appears that several portions of this site are not fully utilized/accessible. </t>
  </si>
  <si>
    <t>Parcel overlaps boundary line between City of Rome and Town of Whitestown</t>
  </si>
  <si>
    <t>Federal, State, Freshwater Forested/Shrub/emergent Wetland</t>
  </si>
  <si>
    <t>Federal, State, Freshwater Forested/Shrub/Emergent Wetland</t>
  </si>
  <si>
    <t>N/A (in City limits)</t>
  </si>
  <si>
    <t>Yes, informal gravel lot</t>
  </si>
  <si>
    <t>Yes, informal parallel parking</t>
  </si>
  <si>
    <t>N</t>
  </si>
  <si>
    <t>Vistor Data</t>
  </si>
  <si>
    <t>Total Visits (1/1/2024-12/31/2024)</t>
  </si>
  <si>
    <t>Loyal Visits</t>
  </si>
  <si>
    <t>Average Visits</t>
  </si>
  <si>
    <t>Percent Loyal</t>
  </si>
  <si>
    <t>-</t>
  </si>
  <si>
    <t>Trade Area</t>
  </si>
  <si>
    <t>2 play areas, good condition</t>
  </si>
  <si>
    <t>Large open field on the property, to the northeast of the school</t>
  </si>
  <si>
    <t xml:space="preserve">Basketball, asphalt, not striped </t>
  </si>
  <si>
    <t>1 large play area, good condition</t>
  </si>
  <si>
    <t xml:space="preserve">School has enclosed courtyard. Efficient use of space. </t>
  </si>
  <si>
    <t>Sidewalk connection to MRT via Bell Road and Floyd Ave</t>
  </si>
  <si>
    <t>Large open field on property, likely used for sports practices</t>
  </si>
  <si>
    <t>Baseball, 1, Good</t>
  </si>
  <si>
    <t>Sidewalk connection to EST</t>
  </si>
  <si>
    <t>Soccer, 1, Good</t>
  </si>
  <si>
    <t>Basketball, 1, Average</t>
  </si>
  <si>
    <t xml:space="preserve">Large paved area behind athletic field. Could be better utilized. </t>
  </si>
  <si>
    <t>2 play areas, one large, one small, both in good condition</t>
  </si>
  <si>
    <t>Basketball, 1, Good, 4-Square, 2, Average</t>
  </si>
  <si>
    <t>Large open field, but no formal striping for a specific sport. Teaching garden on site. Shared Use Path asphalt trail connecting Highland Ave to school.</t>
  </si>
  <si>
    <t>Connection to MRT</t>
  </si>
  <si>
    <t>Informally striped, 1, good</t>
  </si>
  <si>
    <t>Open field serves as student open space area.</t>
  </si>
  <si>
    <t>basketball, 1, average</t>
  </si>
  <si>
    <t>Informally Striped, 1, good</t>
  </si>
  <si>
    <t>Track, good</t>
  </si>
  <si>
    <t>Opportunity to increase hours and make use as a public walking space</t>
  </si>
  <si>
    <t>Visitor Data</t>
  </si>
  <si>
    <t>Legacy Center</t>
  </si>
  <si>
    <t>243.006-2-1.3</t>
  </si>
  <si>
    <t>Future Development.</t>
  </si>
  <si>
    <t>RECREATIONAL FACILITIES</t>
  </si>
  <si>
    <t>All Saints Cemetery</t>
  </si>
  <si>
    <t>204.000-2-13</t>
  </si>
  <si>
    <t>W. Thomas St.</t>
  </si>
  <si>
    <t>Hoagg Cemetery</t>
  </si>
  <si>
    <t>257.000-1-13.2</t>
  </si>
  <si>
    <t>5933 Couty Rd 83. just a small ~.14 acres square of this farm property</t>
  </si>
  <si>
    <t>Wright Settlement Cemetery</t>
  </si>
  <si>
    <t xml:space="preserve">7235 Cemetery Rd </t>
  </si>
  <si>
    <t>206.000-2-32</t>
  </si>
  <si>
    <t>Restricted Access/Use. Mohawk Valley B-52 Memorial is also located on this parcel. More wayfinding signage is needed</t>
  </si>
  <si>
    <t>Restricted Access/Use. Trailhead/Trail Node at gravel lot.</t>
  </si>
  <si>
    <t>AQUATIC FACILITIES</t>
  </si>
  <si>
    <t>Address</t>
  </si>
  <si>
    <t>324- 420 Harbor Way</t>
  </si>
  <si>
    <t>144 W. Dominick St</t>
  </si>
  <si>
    <t>198 N. Washington St.</t>
  </si>
  <si>
    <t>Genesee Place</t>
  </si>
  <si>
    <t>1576 Perimeter Rd</t>
  </si>
  <si>
    <t>439 Jay St.</t>
  </si>
  <si>
    <t>100 N James St.</t>
  </si>
  <si>
    <t>Fort Stanwix Pk</t>
  </si>
  <si>
    <t>1100 N. James St</t>
  </si>
  <si>
    <t>210 N. James St</t>
  </si>
  <si>
    <t>653 Ellsworth Rd</t>
  </si>
  <si>
    <t>Gryziec Ave</t>
  </si>
  <si>
    <t>701 Laurel St</t>
  </si>
  <si>
    <t>201 Sixth St.</t>
  </si>
  <si>
    <t>221 Riverview Parkway North</t>
  </si>
  <si>
    <t>701 Bell Rd</t>
  </si>
  <si>
    <t>305-311 Lynch St</t>
  </si>
  <si>
    <t>150 Glen Rd South</t>
  </si>
  <si>
    <t>7801 Rt 69</t>
  </si>
  <si>
    <t>2001 Roser Terrace</t>
  </si>
  <si>
    <t>420 Harbor Way</t>
  </si>
  <si>
    <t>740 W. Court St.</t>
  </si>
  <si>
    <t>201 N. James St</t>
  </si>
  <si>
    <t>330 N. Levitt St.</t>
  </si>
  <si>
    <t>209 N. James St.</t>
  </si>
  <si>
    <t>234 E. Garden St.</t>
  </si>
  <si>
    <t>1316 N. George St.</t>
  </si>
  <si>
    <t>Elm St.</t>
  </si>
  <si>
    <t>OS</t>
  </si>
  <si>
    <t>C-3</t>
  </si>
  <si>
    <t>Griffiss- Open Space</t>
  </si>
  <si>
    <t>R-1-8 Single Family Residential</t>
  </si>
  <si>
    <t>I- Institutional Campus</t>
  </si>
  <si>
    <t>R-1-8 Single Family</t>
  </si>
  <si>
    <t>Waterfront</t>
  </si>
  <si>
    <t>C3- Central Commercial</t>
  </si>
  <si>
    <t>20 @ BHP West parking lot near Mill St, ~6 @ BHP West near pedestrian bridge, 31 @ Mill St, 4 @ Navigation Center</t>
  </si>
  <si>
    <t>2 @ BHP West parking lot near Mill St, 2 @ Mill St, 2 @ Navigation Center</t>
  </si>
  <si>
    <t>One at the Navigation Center (BHP East) and one near the Terminal Building (BHP West). Both grid racks that are undersized for current sized bicycles</t>
  </si>
  <si>
    <t>Water fountain (type, condition, ADA compliant)</t>
  </si>
  <si>
    <t>Wall mount, basin push button at the Navigation Center</t>
  </si>
  <si>
    <t>Inside City Hall is a water refill station and two push fountains, one ADA height. Water station can be accessed M-F 8:30-4:30pm and during special events</t>
  </si>
  <si>
    <t>Inside, open during Welcome Center hours of operation</t>
  </si>
  <si>
    <t>Infrastructure present for 1 water fountain near playground, but not useable.</t>
  </si>
  <si>
    <t>Yes, at the Navigation Center</t>
  </si>
  <si>
    <t>BHP East- Navigation Center with Pavilion, restrooms and a shower. BHP West- Terminal Building which is a storage building in Winter (kayaks, park maintenance equipment), Seating and Event Space in Summer</t>
  </si>
  <si>
    <t>Park ID sign, Historic Signage, Canal Corp Kiosk, Wayfinding, one wayside exhibit in poor condition.</t>
  </si>
  <si>
    <t>Yes, Picnic Tables at the Navigation Center and temporary painted picnic tables put out during events</t>
  </si>
  <si>
    <t>City Hall Green 
(Joseph A. Griffo Green)</t>
  </si>
  <si>
    <t>Off-Road, Asphalt, Connection to EST/ ECT</t>
  </si>
  <si>
    <t>On Road</t>
  </si>
  <si>
    <t>U-shaped, 2</t>
  </si>
  <si>
    <t>2 fixed benches</t>
  </si>
  <si>
    <t>Was recently labeled as W. Dominick Pocket Park. Has a dog poop bag dispenser. Used to have 8 benches, but they were removed because people were sleeping on them.</t>
  </si>
  <si>
    <t>Yes, at City Hall during normal hours of operation</t>
  </si>
  <si>
    <t>7 on the patio, plus 4 across N. Washington St.</t>
  </si>
  <si>
    <t>20, plus seatwalls</t>
  </si>
  <si>
    <t>2 across N. Washington St.</t>
  </si>
  <si>
    <t>Missing Bike Parking and Trash Recepticles. Bike Parking is coming soon. Redesigned/ reconstructed 2024-2025</t>
  </si>
  <si>
    <t>On road</t>
  </si>
  <si>
    <t>Metal ID sign and yellow playground signs on street approaching the park</t>
  </si>
  <si>
    <t>Small neighborhood park. Has an ashpalt slab that could be good for bike racks. Ample shade provided by trees. Combination of metal and wooden fence, but not fully enclosed</t>
  </si>
  <si>
    <t>Baseball, 1, very bad</t>
  </si>
  <si>
    <t>Old Bathroom Building, not in service</t>
  </si>
  <si>
    <t>Concessions, Storage shed. Bad condition</t>
  </si>
  <si>
    <t>Bleacher seating at fields, bad condition</t>
  </si>
  <si>
    <t>Inactive park that is not currently maintained. Old baseball fields, no longer in use. Adjacent to National Grid Land which appears to have been used for the baseball fields and adjacent to OCIDA vacant undeveloped land.</t>
  </si>
  <si>
    <t>2 racks that hold 4 bikes each</t>
  </si>
  <si>
    <t>Managed by the National Parks Service. Affected by tornado.</t>
  </si>
  <si>
    <t>No Parking, all surrounding streets have no parking signs</t>
  </si>
  <si>
    <t>Park ID Sign</t>
  </si>
  <si>
    <t>Nice mature strees and well maintained lawn. Busy street on only one side of park (short side). Lost many mature trees in the tornado.</t>
  </si>
  <si>
    <t>1, Charge Point, questionable functionality</t>
  </si>
  <si>
    <t>Baseball, 1, Average; T-Ball, 1, Good; Soccer, 1, Good</t>
  </si>
  <si>
    <t>Basketball, 2, Good; Tennis, 1, good; Tennis/pickleball, 3, Good</t>
  </si>
  <si>
    <t>Park ID sign on Blvd, iron gateway on James St.</t>
  </si>
  <si>
    <t>1 Temporary Table</t>
  </si>
  <si>
    <t>Yes, at tennis courts and club house</t>
  </si>
  <si>
    <t>re-designed and reconstructed in 2023/2024. Directly across from Veteran's Memorial Park. Sidewalks and crosswalks were upgraded as part of the 2023/2024 reconstruction and provide safe connectivity between the two parks</t>
  </si>
  <si>
    <t>re-designed and reconstructed in 2023/2024. Directly across from Gansevoort Park. Sidewalks and crosswalks were upgraded as part of the 2023/2024 reconstruction and provide safe connectivity between the two parks</t>
  </si>
  <si>
    <t>24 asphalt parking at disc golf course entrance, informal gravel lot at trailhead 428 Perimeter Rd</t>
  </si>
  <si>
    <t>State Wetlands</t>
  </si>
  <si>
    <t>On-Road ECT/EST</t>
  </si>
  <si>
    <t>One grid rack that is undersized for modern bicycles</t>
  </si>
  <si>
    <t>Basketball, 1, Good; Tennis, 2, Poor</t>
  </si>
  <si>
    <t>Park ID sign at James St. entrance, yellow playground signs along James St.</t>
  </si>
  <si>
    <t>2 at Field near Muck Road, 5 at Pavillions, 1 at Courts, 1 at larger playground</t>
  </si>
  <si>
    <t>2, average</t>
  </si>
  <si>
    <t>Pool has not been used since 2019. Drainage issues at the baseball field. There are two separate play areas for different ages. The larger play area is well shaded by trees. Site visit (early Sept) confirmed anectdotal comments about heavy mosquito activity.</t>
  </si>
  <si>
    <t>13441 zip code sculpture is bike parking. Holds at least 4.</t>
  </si>
  <si>
    <t>223.019-2-1.1 &amp; 223.019-2-1.2</t>
  </si>
  <si>
    <t>City Of Rome/ Rome City School District</t>
  </si>
  <si>
    <t>Basketball, 1, Good, Tennis, 1, Good, Pickleball, 2, Good</t>
  </si>
  <si>
    <t>Wading Pool</t>
  </si>
  <si>
    <t>Park ID sign</t>
  </si>
  <si>
    <t>This park is two parcels, one owned by the City of Rome (northern parcel), one owned by the Rome School District (southern parcel).</t>
  </si>
  <si>
    <t>Asphalt Lot, No Striping except for ADA</t>
  </si>
  <si>
    <t>1 push fountain, potentially ADA compliant</t>
  </si>
  <si>
    <t xml:space="preserve">Beach Volleyball, 1, Poor, T-ball, 1, Poor, </t>
  </si>
  <si>
    <t>Pool 3'-10' deep with slide and diving board</t>
  </si>
  <si>
    <t>2, outside of pool area, 4 at play area</t>
  </si>
  <si>
    <t>Bathroom and Storage Building</t>
  </si>
  <si>
    <t>On-street parking</t>
  </si>
  <si>
    <t>Park ID sign with memorial for Michael Uvanni, needs to be repaired/renewed</t>
  </si>
  <si>
    <t>Recently installed ADA sidewalk along Lynch St and placed grass sod on field. Ample shade for the park equipment.</t>
  </si>
  <si>
    <t>Baseball, 1, not maintained</t>
  </si>
  <si>
    <t>Basketball, 1, Good, Tennis, 2, Poor</t>
  </si>
  <si>
    <t>Metal Park ID sign on the tennis court fence</t>
  </si>
  <si>
    <t>AKA Eddy Park, AKA Glendale Manor Park. Previously closed due to lack of use in 2000. Re-opened after renovations in 2009. Off-Road, Asphalt, Trail Connection to Seville Dr. Recently resurfaced basketball course</t>
  </si>
  <si>
    <t>Rural Residential</t>
  </si>
  <si>
    <t>Tennis, 1, Good, Pickleball, 3, Good, Basketball, 1, Good</t>
  </si>
  <si>
    <t>Park ID Sign and children playing sign</t>
  </si>
  <si>
    <t>AKA Lynwood Park, Rock Park. Abuts Hollis Hewitt Park. No lighting and cramped pickleball</t>
  </si>
  <si>
    <t>Can use parking on-site near the Navigation Center</t>
  </si>
  <si>
    <t>At the Navigation Center</t>
  </si>
  <si>
    <t>Skate Park, Great</t>
  </si>
  <si>
    <t>Temporary, permanent coming in the next phase</t>
  </si>
  <si>
    <t>See Bellamy Harbor Park</t>
  </si>
  <si>
    <t>4 seasonal painted picnic tables</t>
  </si>
  <si>
    <t>Skate Park phase 1 completed in August 2025. More phases with landscaping, site entry, parking, and other skate features are forthcoming. Lighting and more trash cans are needed</t>
  </si>
  <si>
    <t>Asphalt and Gravel Parking lot, no striping. On road parking</t>
  </si>
  <si>
    <t>Basketball, poor, Tennis, 2, average</t>
  </si>
  <si>
    <t>Wading Pool, concrete spray pad</t>
  </si>
  <si>
    <t>Yes, in the pool house. Not open if the pool is not open</t>
  </si>
  <si>
    <t>On road, Embargo only</t>
  </si>
  <si>
    <t>2, Average</t>
  </si>
  <si>
    <t>Park ID sign and yellow playground sign on the street</t>
  </si>
  <si>
    <t>2 picnic tables, wooden, poor condition</t>
  </si>
  <si>
    <t>6 wooden, poor condition, 1 metal at the courts, good</t>
  </si>
  <si>
    <t>Abuts Liberty gardens Apartments. Ample shade.  Is fountain located in play area functional?</t>
  </si>
  <si>
    <t>On road, Liberty St. or Liberty James parking lot across the street</t>
  </si>
  <si>
    <t>Park is bisected by East Garden Street. Metal 4' fence all the way around the playground section with 2 gates. Lost many trees in the tornado, replacement trees are not doing well. Lack of shade and seating.</t>
  </si>
  <si>
    <t>Park name on iron archway at the entrance</t>
  </si>
  <si>
    <t>No Park ID sign, there is a wayside exhibit in bad shape</t>
  </si>
  <si>
    <t>Parking is not allowed on Thomas or Elm St.</t>
  </si>
  <si>
    <t>Large asphalt pavement area surrounding play area and pavilion could be confused for public vehicle access/parking and doesn't make practical sense. Playground has zero shade and has metal slides. One partial iron fence around swing. Used to have metal fence around the play equipment.</t>
  </si>
  <si>
    <t>500 W. Embargo St.</t>
  </si>
  <si>
    <t>500 Turin St.</t>
  </si>
  <si>
    <t>308 W. Bloomfield</t>
  </si>
  <si>
    <t>1, Chargepoint, broken</t>
  </si>
  <si>
    <t>Ice rink</t>
  </si>
  <si>
    <t>8'9" deep at the deepest</t>
  </si>
  <si>
    <t>Name on buildings for both Kennedy Arena and Municipal Pool</t>
  </si>
  <si>
    <t>Municipal Pool</t>
  </si>
  <si>
    <t>Kennedy Arena, ice rink</t>
  </si>
  <si>
    <t>Pool name on the poolhouse</t>
  </si>
  <si>
    <t>Pool, Size: 103’ x 60’ – Depth: 3’9” to 8’9”</t>
  </si>
  <si>
    <t>Amenities: water slide</t>
  </si>
  <si>
    <t>Harry Pinti Field, Tosti Pool</t>
  </si>
  <si>
    <t>Amenities: Diving Board &amp; Tube Water Slide</t>
  </si>
  <si>
    <t>Pool Size: 40’ x 40’ – Depth: 1’3” to 1’6”</t>
  </si>
  <si>
    <t>The grandstand has a name on it. No other signage.</t>
  </si>
  <si>
    <t>Seasonal Poolhouse, also inside the building</t>
  </si>
  <si>
    <t xml:space="preserve">Fee-based Pre-K and children's art classes. Free community activities and events. Building and grounds have limited access. Well maintained gardens around community center. </t>
  </si>
  <si>
    <t>Bathroom in the facility, limited access</t>
  </si>
  <si>
    <t>Pool has not been used since 2019. Exact operational condition unknown.</t>
  </si>
  <si>
    <t>Pool, Size: 90’ x 50’, L shaped – Depth: 3 foot to 10 foot</t>
  </si>
  <si>
    <t>Poolhouse Condition</t>
  </si>
  <si>
    <t>Unknown. Has been closed since 2019.</t>
  </si>
  <si>
    <t>Concrete base is settling in places</t>
  </si>
  <si>
    <t>Doors all need to be replaced</t>
  </si>
  <si>
    <t>Asphalt and Gravel Parking lot, no striping, On road parking</t>
  </si>
  <si>
    <t>Pool, wading, Condition unknown; Closed to Public</t>
  </si>
  <si>
    <t>8267 Turin Rd</t>
  </si>
  <si>
    <t>Muck Rd</t>
  </si>
  <si>
    <t>8306 Fish Hatchery Rd</t>
  </si>
  <si>
    <t>7989 W. Thomas St.</t>
  </si>
  <si>
    <t>Hogsback Rd</t>
  </si>
  <si>
    <t>Trailer Launch, 1; Hand Launch, 1, Seasonal floating docks, Direct Shoreline Access</t>
  </si>
  <si>
    <t>DEC signage</t>
  </si>
  <si>
    <t>Izaak Walton League signage</t>
  </si>
  <si>
    <t>Izaak Walton League</t>
  </si>
  <si>
    <t>Part of the Rome Sand Plains Management Area</t>
  </si>
  <si>
    <t>DEC Signage</t>
  </si>
  <si>
    <t>Hoag Rd</t>
  </si>
  <si>
    <t>Parking area on Hoag Rd.</t>
  </si>
  <si>
    <t>Number of Trailheads</t>
  </si>
  <si>
    <t>TRAILHEADS</t>
  </si>
  <si>
    <t>Chestnut St.</t>
  </si>
  <si>
    <t>Haselton-Wright Park.</t>
  </si>
  <si>
    <t>West Rome</t>
  </si>
  <si>
    <t>S. Charles St.</t>
  </si>
  <si>
    <t>Stanwix-Oriskany</t>
  </si>
  <si>
    <t xml:space="preserve">Griffiss Sculpture Trail Disc Golf Parking </t>
  </si>
  <si>
    <t xml:space="preserve">Perimter Rd </t>
  </si>
  <si>
    <t>Trails Served</t>
  </si>
  <si>
    <t>Mohawk River Trail, Empire State Trail/Erie Canalway Trail</t>
  </si>
  <si>
    <t>Mohawk River Trail, North Country Scenic Trail</t>
  </si>
  <si>
    <t>Empire State Trail, Erie Canalway Trail, North Country Scenic Trail</t>
  </si>
  <si>
    <t>Empire State Trail, Erie Canalway Trail</t>
  </si>
  <si>
    <t>Parking Lot Material</t>
  </si>
  <si>
    <t>Trash Cans (Y/N)</t>
  </si>
  <si>
    <t>Trailhead ID Signage</t>
  </si>
  <si>
    <t>Kiosk/Map (Y/N)</t>
  </si>
  <si>
    <t>Wayfinding Signage from the nearest road (Y/N)</t>
  </si>
  <si>
    <t>Uses 7 existing trailheads from the EST/ECT and MRT</t>
  </si>
  <si>
    <t>Y, at each trailhead. Haselton-Wright is the only informal lot</t>
  </si>
  <si>
    <t>Y, at each trailhead</t>
  </si>
  <si>
    <t>Y, 24 at asphalt lot, plus an informal gravel lot on Perimeter Road</t>
  </si>
  <si>
    <t>Y, only at Bellamy Harbor Park</t>
  </si>
  <si>
    <t>Y, at each trailhead except Haselton-Wright</t>
  </si>
  <si>
    <t>Asphalt, stone dust, on-road</t>
  </si>
  <si>
    <t>Varies, Asphalt, Dirt, stone dust, on-road</t>
  </si>
  <si>
    <t>Goal to get an entirely off-road trail section through Rome</t>
  </si>
  <si>
    <t xml:space="preserve"> If off-road asphalt path along State Route 825 (Wright Rd/Hill Road/Mohawk Drive) is used, this trail has connection to the Griffiss Sculpture Garden Trail. The goal for this trail is to get a complete trail all the way up to Delta Dam.</t>
  </si>
  <si>
    <t>Trail Counts (Average per Day)</t>
  </si>
  <si>
    <t>Trail Counts (Visits per Year)</t>
  </si>
  <si>
    <t>Griffiss Sculpture Trail</t>
  </si>
  <si>
    <t>Gravel/Grass</t>
  </si>
  <si>
    <t>7118 Brennon Ave</t>
  </si>
  <si>
    <t>758 W. Liberty St</t>
  </si>
  <si>
    <t>501 Bell Rd</t>
  </si>
  <si>
    <t>8194 Bielby Rd</t>
  </si>
  <si>
    <t>1001 Ruby St</t>
  </si>
  <si>
    <t>801 Laurel</t>
  </si>
  <si>
    <t>1101 Floyd Ave</t>
  </si>
  <si>
    <t>401 Turin St.</t>
  </si>
  <si>
    <t>7841 Ridge Mills Rd</t>
  </si>
  <si>
    <t>95 Dart Circle</t>
  </si>
  <si>
    <t>Abuts Liberty gardens Apartments. The last time it was in use is unknown.</t>
  </si>
  <si>
    <t>Pool has not been used since 2019. Exact operational condition unknown. Has concrete splash pad infrastructure, and was last used summer 2025</t>
  </si>
  <si>
    <t>Zero Entry Pool, with railings, last used summer 2025. Has concrete splash pad infrastructure, and it is unknown the last time it was used.</t>
  </si>
  <si>
    <t>Total User Counts from 2025</t>
  </si>
  <si>
    <t>Restroom facilities</t>
  </si>
  <si>
    <t>Park is separated into east and west sections by Mill St. There are four separate parking areas, three on the west section and one on the east section. Open lawn area for events. Storage Building has potential for events and food services. Wayfinding signage for bathrooms on Harbor Way can be improved. EST surface on Harbor Way is rough aspahlt on shoulder of road, no curb separation.</t>
  </si>
  <si>
    <t>Yes, but only at the parking area near the pedestrian bridge, and another map is located in the park</t>
  </si>
  <si>
    <t>Brook St./ River St.</t>
  </si>
  <si>
    <t>138 River St.</t>
  </si>
  <si>
    <t>Parking  # of Spaces)</t>
  </si>
  <si>
    <t xml:space="preserve">Yes </t>
  </si>
  <si>
    <t>N, but there are some in the park</t>
  </si>
  <si>
    <t>Y</t>
  </si>
  <si>
    <t>Streetlights</t>
  </si>
  <si>
    <t>8 plus additional unstriped parking</t>
  </si>
  <si>
    <t>N, public parking sign is present</t>
  </si>
  <si>
    <t>Parking area not labeled as trailhead parking, no indication from the road that this trail/parking is the Mohawk River Trail</t>
  </si>
  <si>
    <t>Parkinglot overflows constantly. People end up parking in the grass</t>
  </si>
  <si>
    <t>22 St. Rt 825</t>
  </si>
  <si>
    <t>221 Riverview Parkway N</t>
  </si>
  <si>
    <t>Informal gravel lot</t>
  </si>
  <si>
    <t>No identification outside or immediately inside the park to show that this is a parking area for the trail or where the trail is.</t>
  </si>
  <si>
    <t>Stadium lights at nearby baseball fields</t>
  </si>
  <si>
    <t>Y, seasonal</t>
  </si>
  <si>
    <t>Black River Blvd</t>
  </si>
  <si>
    <t>1938 Black River Blvd</t>
  </si>
  <si>
    <t xml:space="preserve">This is a new trailhead that was completed in 2024. </t>
  </si>
  <si>
    <t>5840 Rome New London Rd</t>
  </si>
  <si>
    <t>There are four different parking areas for this trailhead.The City received a grant to design and install a trailhead sign here. Currently in progress</t>
  </si>
  <si>
    <t>New trailhead completed 2025. The City received a grant to design and install a trailhead sign here. Currently in progress</t>
  </si>
  <si>
    <t>New trailhead completed 2024. Includes a bike rack that holds 4. The City received a grant to design and install a trailhead sign here. Currently in progress</t>
  </si>
  <si>
    <t>Millings</t>
  </si>
  <si>
    <t>6871 Rome Oriskany Rd</t>
  </si>
  <si>
    <t>1 (not striped)</t>
  </si>
  <si>
    <t>Approximately 7 (not striped)</t>
  </si>
  <si>
    <t>Has a bench</t>
  </si>
  <si>
    <t>Y, portable</t>
  </si>
  <si>
    <t>Ashpalt</t>
  </si>
  <si>
    <t>13441 Sculpture Bike Rack</t>
  </si>
  <si>
    <t>428 Perimeter Rd</t>
  </si>
  <si>
    <t>Gravel</t>
  </si>
  <si>
    <t>YMCA</t>
  </si>
  <si>
    <t>NYS School for the Deaf</t>
  </si>
  <si>
    <t>Lydon Strough Middle School</t>
  </si>
  <si>
    <t>Middle school sports field used for practices for fall and spring sports</t>
  </si>
  <si>
    <t>RFA</t>
  </si>
  <si>
    <t>Baseball and softball fields are turf. RFA Stadium is a separate facility included in the Rec Facilities section.</t>
  </si>
  <si>
    <t xml:space="preserve">Baseball, new, Softball, new, soccer, new, </t>
  </si>
  <si>
    <t>Tennis, 7, new, batting cages, new</t>
  </si>
  <si>
    <t>Closed due to flooding. Fields and courts are closed as well. NYS DEC Mapper indicated portions of this parcel are Federally designated wetlands.</t>
  </si>
  <si>
    <t>Poor, closed to public</t>
  </si>
  <si>
    <t>620 E. Bloomfield St.</t>
  </si>
  <si>
    <t>8388 Elmer Hill Rd</t>
  </si>
  <si>
    <t>5135 Rome New London Rd</t>
  </si>
  <si>
    <t>5615 Rome New London Rd</t>
  </si>
  <si>
    <t>5342 Rome-Taberg Rd</t>
  </si>
  <si>
    <t>Cypress St.</t>
  </si>
  <si>
    <t>6801 Golf Course Rd</t>
  </si>
  <si>
    <t>Bartlett Rd</t>
  </si>
  <si>
    <t>Removed, summer 2025</t>
  </si>
  <si>
    <t>Mohawk River</t>
  </si>
  <si>
    <t>Barge Canal</t>
  </si>
  <si>
    <t>Fitness trail loop sign, but it's just a walking loop now. Fitness equipment used to be in place but was removed due to poor condition.</t>
  </si>
  <si>
    <t>Yes, limited access</t>
  </si>
  <si>
    <t>Not open to the public. Unclear whether the school will be installing new play equipment</t>
  </si>
  <si>
    <t>Swim Lessons</t>
  </si>
  <si>
    <t>$30 Rome resident, $40 non-Rome resident</t>
  </si>
  <si>
    <t xml:space="preserve">Fee </t>
  </si>
  <si>
    <t>Free</t>
  </si>
  <si>
    <t>Tosti Pool</t>
  </si>
  <si>
    <t>Pinti Field</t>
  </si>
  <si>
    <t>$1,000 Rome resident, $1,200 non-Rome resident</t>
  </si>
  <si>
    <t>Notes</t>
  </si>
  <si>
    <t>Ages served</t>
  </si>
  <si>
    <t>18 and under</t>
  </si>
  <si>
    <t xml:space="preserve">8 week program, 10 hours a day </t>
  </si>
  <si>
    <t>Summer Rec Program: Baseball</t>
  </si>
  <si>
    <t>Summer Rec Program: Basketball</t>
  </si>
  <si>
    <t>Summer Rec Program: Cheerleading</t>
  </si>
  <si>
    <t>Summer Rec Program: Fitness and Weight Training</t>
  </si>
  <si>
    <t>Summer Rec Program: Football Camp</t>
  </si>
  <si>
    <t>Summer Rec Program: Junior Golf</t>
  </si>
  <si>
    <t>Summer Rec Program: Lacrosse</t>
  </si>
  <si>
    <t>Summer Rec Program: Pickleball</t>
  </si>
  <si>
    <t>Summer Rec Program: Projects on the Porch (STEAM activities)</t>
  </si>
  <si>
    <t>Summer Rec Program: Soccer</t>
  </si>
  <si>
    <t>Summer Rec Program: Soccer Camp with RFA Soccer</t>
  </si>
  <si>
    <t>Summer Rec Program: Softball</t>
  </si>
  <si>
    <t>Summer Rec Program: Tennis</t>
  </si>
  <si>
    <t>Summer Rec Program: Theater in the Park</t>
  </si>
  <si>
    <t>Summer Rec Program: Traveling Parks</t>
  </si>
  <si>
    <t>Summer Rec Program: Weekend Kayaking</t>
  </si>
  <si>
    <t>Summer Rec Program: Wrestlng</t>
  </si>
  <si>
    <t>Gryziec Field, Pinti Field, Steven's Field, Guyer Field, Franklyn's Field</t>
  </si>
  <si>
    <t>Ages 4-12</t>
  </si>
  <si>
    <t>Ages 6- 12</t>
  </si>
  <si>
    <t>Timeframe</t>
  </si>
  <si>
    <t>30 minutes during lunch time, Mon-Fri</t>
  </si>
  <si>
    <t>30 minutes one day a week</t>
  </si>
  <si>
    <t>June 30- August 22 (2025), 64 spots</t>
  </si>
  <si>
    <t>2025 Attendence Count</t>
  </si>
  <si>
    <t>Kennedy Arena</t>
  </si>
  <si>
    <t>1 hour sessions, twice a week</t>
  </si>
  <si>
    <t>50 minute sessions, twice a week</t>
  </si>
  <si>
    <t>Ages 8-14</t>
  </si>
  <si>
    <t>Stadium Support Weight Room (RFA Stadium)</t>
  </si>
  <si>
    <t>Ages 12-18</t>
  </si>
  <si>
    <t>Drop in from 10am-1pm, Mon-Fri</t>
  </si>
  <si>
    <t>Stadium Support Field and Turf (RFA Stadium)</t>
  </si>
  <si>
    <t>Six days in July, 1 hour and 15 minute sessions</t>
  </si>
  <si>
    <t>With RFA football team and coach</t>
  </si>
  <si>
    <t>With RFA coaches</t>
  </si>
  <si>
    <t>Rome Country Club and Delta Knolls</t>
  </si>
  <si>
    <t>Ages 6+</t>
  </si>
  <si>
    <t>Six one and a half hour sessions</t>
  </si>
  <si>
    <t>Stadium Support</t>
  </si>
  <si>
    <t>Ages 5-11</t>
  </si>
  <si>
    <t>1 hour sessions, three days a week</t>
  </si>
  <si>
    <t>Salvation Army Gymnasium</t>
  </si>
  <si>
    <t>Ages 5-15</t>
  </si>
  <si>
    <t>Ages 5+</t>
  </si>
  <si>
    <t>Drop in from 10am-2pm, Mon-Fri</t>
  </si>
  <si>
    <t>Ages 6-12</t>
  </si>
  <si>
    <t>One week in July, 1.5 hour sessions</t>
  </si>
  <si>
    <t>2 hour session, Mon-Friday for the summer</t>
  </si>
  <si>
    <t>Steven's Field, Gryzeic Field, Guyer Field, Pinti Field, Franklyn's Field</t>
  </si>
  <si>
    <t>Ages 5-14</t>
  </si>
  <si>
    <t>2 hour session, Mon- Thurs</t>
  </si>
  <si>
    <t>Ages 8+</t>
  </si>
  <si>
    <t>Saturdays 10am-2pm</t>
  </si>
  <si>
    <t>Strough Middle School</t>
  </si>
  <si>
    <t>Ages 6-18</t>
  </si>
  <si>
    <t>Franklyn's Field &amp; Rome Art and Community Center</t>
  </si>
  <si>
    <t>All Ages</t>
  </si>
  <si>
    <t>Rome Women's Adult Softball League</t>
  </si>
  <si>
    <t>Rome Adult Co-Ed Softball League</t>
  </si>
  <si>
    <t>Rome Men's Adult Softball League</t>
  </si>
  <si>
    <t>50-500</t>
  </si>
  <si>
    <t>Summer Drop-in Day Camp</t>
  </si>
  <si>
    <t>summer and fall</t>
  </si>
  <si>
    <t>spring, summer, and fall, once a week game</t>
  </si>
  <si>
    <t>Conducted by league president and volunteer advisory board</t>
  </si>
  <si>
    <t>Saturday Morning Kids Bocce</t>
  </si>
  <si>
    <t>Toccolana Club</t>
  </si>
  <si>
    <t>Ages 6-15</t>
  </si>
  <si>
    <t>2 hour sessions Saturdays in October</t>
  </si>
  <si>
    <t>Has not occurred yet</t>
  </si>
  <si>
    <t>Run through the Rome School District. We don't have numbers</t>
  </si>
  <si>
    <t>Drop-in program, no count</t>
  </si>
  <si>
    <t>Adult</t>
  </si>
  <si>
    <t>Haselton</t>
  </si>
  <si>
    <t>New this year</t>
  </si>
  <si>
    <t>Adult Basketball League</t>
  </si>
  <si>
    <t>Last occurred in 2023, with 8 teams and 75 players</t>
  </si>
  <si>
    <t>*only advertised in the summer guide, not advertised anywhere else, hence the low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</si>
</sst>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25" x14ac:knownFonts="1">
    <font>
      <sz val="11"/>
      <color theme="1"/>
      <name val="Aptos Narrow"/>
      <family val="2"/>
      <scheme val="minor"/>
    </font>
    <font>
      <sz val="10"/>
      <color theme="1"/>
      <name val="Aptos Narrow"/>
      <family val="2"/>
      <scheme val="minor"/>
    </font>
    <font>
      <b/>
      <sz val="10"/>
      <color theme="1"/>
      <name val="Aptos Narrow"/>
      <family val="2"/>
      <scheme val="minor"/>
    </font>
    <font>
      <b/>
      <sz val="12"/>
      <color theme="9" tint="-0.249977111117893"/>
      <name val="Aptos Display"/>
      <family val="2"/>
      <scheme val="major"/>
    </font>
    <font>
      <sz val="8"/>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b/>
      <sz val="10"/>
      <color theme="1"/>
      <name val="Aptos Narrow"/>
      <scheme val="minor"/>
    </font>
    <font>
      <i/>
      <sz val="10"/>
      <color theme="1"/>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indexed="64"/>
      </right>
      <top/>
      <bottom style="thin">
        <color indexed="64"/>
      </bottom>
      <diagonal/>
    </border>
  </borders>
  <cellStyleXfs count="44">
    <xf numFmtId="0" fontId="0"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8" applyNumberFormat="0" applyAlignment="0" applyProtection="0"/>
    <xf numFmtId="0" fontId="14" fillId="6" borderId="9" applyNumberFormat="0" applyAlignment="0" applyProtection="0"/>
    <xf numFmtId="0" fontId="15" fillId="6" borderId="8" applyNumberFormat="0" applyAlignment="0" applyProtection="0"/>
    <xf numFmtId="0" fontId="16" fillId="0" borderId="10" applyNumberFormat="0" applyFill="0" applyAlignment="0" applyProtection="0"/>
    <xf numFmtId="0" fontId="17" fillId="7" borderId="11" applyNumberFormat="0" applyAlignment="0" applyProtection="0"/>
    <xf numFmtId="0" fontId="18" fillId="0" borderId="0" applyNumberFormat="0" applyFill="0" applyBorder="0" applyAlignment="0" applyProtection="0"/>
    <xf numFmtId="0" fontId="5" fillId="8"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79">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xf numFmtId="0" fontId="2" fillId="0" borderId="1" xfId="0" applyFont="1" applyBorder="1"/>
    <xf numFmtId="0" fontId="2" fillId="0" borderId="2" xfId="0" applyFont="1" applyBorder="1"/>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2" fontId="1" fillId="0" borderId="2" xfId="0" applyNumberFormat="1" applyFont="1" applyBorder="1" applyAlignment="1">
      <alignment horizontal="left" vertical="center"/>
    </xf>
    <xf numFmtId="0" fontId="1" fillId="0" borderId="0" xfId="0" applyFont="1" applyAlignment="1">
      <alignment wrapText="1"/>
    </xf>
    <xf numFmtId="2" fontId="1" fillId="0" borderId="0" xfId="0" applyNumberFormat="1" applyFont="1"/>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0" xfId="0" applyFont="1" applyAlignment="1">
      <alignment vertical="top"/>
    </xf>
    <xf numFmtId="0" fontId="2" fillId="0" borderId="0" xfId="0" applyFont="1" applyAlignment="1">
      <alignment vertical="top" wrapText="1"/>
    </xf>
    <xf numFmtId="0" fontId="1" fillId="0" borderId="2" xfId="0" applyFont="1" applyBorder="1" applyAlignment="1">
      <alignment wrapText="1"/>
    </xf>
    <xf numFmtId="0" fontId="1" fillId="0" borderId="2" xfId="0" applyFont="1" applyBorder="1"/>
    <xf numFmtId="2" fontId="1" fillId="0" borderId="0" xfId="0" applyNumberFormat="1" applyFont="1" applyAlignment="1">
      <alignment horizontal="left" vertical="center" wrapText="1"/>
    </xf>
    <xf numFmtId="9" fontId="1" fillId="0" borderId="0" xfId="43" applyFont="1" applyBorder="1" applyAlignment="1">
      <alignment horizontal="left" vertical="center" wrapText="1"/>
    </xf>
    <xf numFmtId="0" fontId="1" fillId="33" borderId="0" xfId="0" applyFont="1" applyFill="1" applyAlignment="1">
      <alignment horizontal="left" vertical="center" wrapText="1"/>
    </xf>
    <xf numFmtId="9" fontId="1" fillId="33" borderId="0" xfId="43" applyFont="1" applyFill="1" applyBorder="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22" fillId="0" borderId="0" xfId="0" applyFont="1"/>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22" fillId="0" borderId="2" xfId="0" applyFont="1" applyBorder="1"/>
    <xf numFmtId="0" fontId="2" fillId="34" borderId="1" xfId="0" applyFont="1" applyFill="1" applyBorder="1" applyAlignment="1">
      <alignment vertical="top"/>
    </xf>
    <xf numFmtId="0" fontId="2" fillId="34" borderId="0" xfId="0" applyFont="1" applyFill="1" applyAlignment="1">
      <alignment vertical="top"/>
    </xf>
    <xf numFmtId="0" fontId="2" fillId="0" borderId="15" xfId="0" applyFont="1" applyFill="1" applyBorder="1" applyAlignment="1">
      <alignment vertical="top"/>
    </xf>
    <xf numFmtId="0" fontId="2" fillId="0" borderId="14" xfId="0" applyFont="1" applyFill="1" applyBorder="1" applyAlignment="1">
      <alignment vertical="top"/>
    </xf>
    <xf numFmtId="0" fontId="1" fillId="0" borderId="2"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0" xfId="0" applyFont="1" applyFill="1"/>
    <xf numFmtId="0" fontId="0" fillId="0" borderId="0" xfId="0" applyFill="1" applyAlignment="1">
      <alignment horizontal="left"/>
    </xf>
    <xf numFmtId="2" fontId="1" fillId="0" borderId="2" xfId="0" applyNumberFormat="1" applyFont="1" applyFill="1" applyBorder="1" applyAlignment="1">
      <alignment horizontal="left" vertical="center" wrapText="1"/>
    </xf>
    <xf numFmtId="0" fontId="1" fillId="0" borderId="0" xfId="0" applyFont="1" applyFill="1" applyAlignment="1">
      <alignment horizontal="left" vertical="center"/>
    </xf>
    <xf numFmtId="0" fontId="23" fillId="0" borderId="0" xfId="0" applyFont="1" applyAlignment="1">
      <alignment horizontal="left" vertical="center" wrapText="1"/>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1" xfId="0" applyFont="1" applyBorder="1"/>
    <xf numFmtId="0" fontId="1" fillId="0" borderId="17" xfId="0" applyFont="1" applyBorder="1"/>
    <xf numFmtId="0" fontId="1" fillId="0" borderId="17" xfId="0" applyFont="1" applyBorder="1" applyAlignment="1">
      <alignment horizontal="left" vertical="center" wrapText="1"/>
    </xf>
    <xf numFmtId="0" fontId="1" fillId="0" borderId="17" xfId="0" applyFont="1" applyFill="1" applyBorder="1" applyAlignment="1">
      <alignment horizontal="left" vertical="center" wrapText="1"/>
    </xf>
    <xf numFmtId="0" fontId="1" fillId="0" borderId="17" xfId="0" applyFont="1" applyBorder="1" applyAlignment="1">
      <alignment wrapText="1"/>
    </xf>
    <xf numFmtId="0" fontId="1" fillId="0" borderId="2" xfId="0" applyFont="1" applyBorder="1" applyAlignment="1">
      <alignment horizontal="left"/>
    </xf>
    <xf numFmtId="0" fontId="2" fillId="0" borderId="0" xfId="0" applyFont="1" applyFill="1" applyAlignment="1">
      <alignment vertical="top"/>
    </xf>
    <xf numFmtId="16" fontId="1" fillId="0" borderId="2" xfId="0" applyNumberFormat="1" applyFont="1" applyBorder="1" applyAlignment="1">
      <alignment horizontal="left" vertical="center"/>
    </xf>
    <xf numFmtId="6" fontId="1" fillId="0" borderId="2" xfId="0" applyNumberFormat="1"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xf>
    <xf numFmtId="0" fontId="1" fillId="0" borderId="2" xfId="0" applyFont="1" applyFill="1" applyBorder="1" applyAlignment="1">
      <alignment horizontal="left" wrapText="1"/>
    </xf>
    <xf numFmtId="0" fontId="1" fillId="0" borderId="3" xfId="0" applyFont="1" applyFill="1" applyBorder="1" applyAlignment="1">
      <alignment horizontal="left" vertical="center"/>
    </xf>
    <xf numFmtId="2" fontId="1" fillId="0" borderId="2" xfId="0" applyNumberFormat="1" applyFont="1" applyFill="1" applyBorder="1" applyAlignment="1">
      <alignment horizontal="left" vertical="center"/>
    </xf>
    <xf numFmtId="2" fontId="1" fillId="0" borderId="2" xfId="0" applyNumberFormat="1" applyFont="1" applyFill="1" applyBorder="1" applyAlignment="1">
      <alignment horizontal="left" wrapText="1"/>
    </xf>
    <xf numFmtId="2" fontId="1" fillId="0" borderId="0" xfId="0" applyNumberFormat="1" applyFont="1" applyFill="1" applyAlignment="1">
      <alignment horizontal="left" vertical="center"/>
    </xf>
    <xf numFmtId="2" fontId="1" fillId="0" borderId="3" xfId="0" applyNumberFormat="1" applyFont="1" applyFill="1" applyBorder="1" applyAlignment="1">
      <alignment horizontal="left" vertical="center"/>
    </xf>
    <xf numFmtId="0" fontId="1" fillId="0" borderId="3" xfId="0" applyFont="1" applyFill="1" applyBorder="1" applyAlignment="1">
      <alignment horizontal="left" vertical="center" wrapText="1"/>
    </xf>
    <xf numFmtId="0" fontId="1" fillId="0" borderId="2" xfId="0" applyFont="1" applyFill="1" applyBorder="1" applyAlignment="1">
      <alignment wrapText="1"/>
    </xf>
    <xf numFmtId="0" fontId="1" fillId="0" borderId="2" xfId="0" applyFont="1" applyFill="1" applyBorder="1" applyAlignment="1">
      <alignment vertical="center" wrapText="1"/>
    </xf>
    <xf numFmtId="0" fontId="0" fillId="0" borderId="0" xfId="0" applyFill="1" applyAlignment="1">
      <alignment horizontal="left" wrapText="1"/>
    </xf>
    <xf numFmtId="0" fontId="1" fillId="0" borderId="16" xfId="0" applyFont="1" applyFill="1" applyBorder="1" applyAlignment="1">
      <alignment horizontal="left" vertical="center" wrapText="1"/>
    </xf>
    <xf numFmtId="0" fontId="2" fillId="0" borderId="0" xfId="0" applyFont="1" applyFill="1" applyAlignment="1">
      <alignment vertical="top" wrapText="1"/>
    </xf>
    <xf numFmtId="0" fontId="1" fillId="0" borderId="4" xfId="0" applyFont="1" applyFill="1" applyBorder="1" applyAlignment="1">
      <alignment horizontal="left" vertical="center" wrapText="1"/>
    </xf>
    <xf numFmtId="164" fontId="1" fillId="0" borderId="2" xfId="42" applyNumberFormat="1" applyFont="1" applyFill="1" applyBorder="1" applyAlignment="1">
      <alignment horizontal="left" vertical="center"/>
    </xf>
    <xf numFmtId="164" fontId="1" fillId="0" borderId="0" xfId="42" applyNumberFormat="1" applyFont="1" applyFill="1" applyAlignment="1">
      <alignment horizontal="left" vertical="center"/>
    </xf>
    <xf numFmtId="0" fontId="1" fillId="0" borderId="4" xfId="0" applyFont="1" applyFill="1" applyBorder="1" applyAlignment="1">
      <alignment horizontal="left" vertical="center"/>
    </xf>
    <xf numFmtId="0" fontId="24" fillId="0" borderId="4" xfId="0" applyFont="1" applyFill="1" applyBorder="1" applyAlignment="1">
      <alignment horizontal="left" vertical="center"/>
    </xf>
    <xf numFmtId="0" fontId="24" fillId="0" borderId="2" xfId="0" applyFont="1" applyFill="1" applyBorder="1" applyAlignment="1">
      <alignment horizontal="left" vertical="center"/>
    </xf>
    <xf numFmtId="2" fontId="24" fillId="0" borderId="2" xfId="0" applyNumberFormat="1" applyFont="1" applyFill="1" applyBorder="1" applyAlignment="1">
      <alignment horizontal="left" vertical="center"/>
    </xf>
    <xf numFmtId="0" fontId="24" fillId="0" borderId="0" xfId="0" applyFont="1" applyFill="1" applyAlignment="1">
      <alignment horizontal="left" vertical="center" wrapText="1"/>
    </xf>
    <xf numFmtId="0" fontId="24" fillId="0" borderId="2" xfId="0" applyFont="1" applyFill="1" applyBorder="1" applyAlignment="1">
      <alignment horizontal="left" vertical="center" wrapText="1"/>
    </xf>
    <xf numFmtId="0" fontId="24" fillId="0" borderId="4" xfId="0" applyFont="1" applyFill="1" applyBorder="1"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128">
    <dxf>
      <font>
        <b val="0"/>
        <i val="0"/>
        <strike val="0"/>
        <condense val="0"/>
        <extend val="0"/>
        <outline val="0"/>
        <shadow val="0"/>
        <u val="none"/>
        <vertAlign val="baseline"/>
        <sz val="10"/>
        <color theme="1"/>
        <name val="Aptos Narrow"/>
        <family val="2"/>
        <scheme val="minor"/>
      </font>
      <fill>
        <patternFill patternType="none">
          <fgColor indexed="64"/>
          <bgColor auto="1"/>
        </patternFill>
      </fill>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outline="0">
        <right style="thin">
          <color indexed="64"/>
        </right>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dxf>
    <dxf>
      <font>
        <b/>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theme="0" tint="-0.14999847407452621"/>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none">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general" vertical="bottom"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b val="0"/>
        <i val="0"/>
        <strike val="0"/>
        <condense val="0"/>
        <extend val="0"/>
        <outline val="0"/>
        <shadow val="0"/>
        <u val="none"/>
        <vertAlign val="baseline"/>
        <sz val="10"/>
        <color theme="1"/>
        <name val="Aptos Narrow"/>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ptos Narrow"/>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person displayName="Tyler Kuty" id="{E2AA3BC1-2D82-4FA6-ABC1-93809AE8DE01}" userId="S::TKuty@fisherassoc.com::6b266204-592c-4e79-9311-4eb47689c670" providerId="AD"/>
  <person displayName="Jimmy Lynch" id="{AE4881BC-089F-4F0C-95DB-6CB20FD02983}" userId="S::JLynch@fisherassoc.com::5d3e2d14-e018-4830-82ed-50ce8d0c92e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FA20AD-07BE-4F42-B146-C3A2F1141E27}" name="Table2" displayName="Table2" ref="A4:AE37" totalsRowShown="0" headerRowDxfId="127" dataDxfId="61">
  <autoFilter ref="A4:AE37" xr:uid="{55FA20AD-07BE-4F42-B146-C3A2F1141E27}"/>
  <sortState xmlns:xlrd2="http://schemas.microsoft.com/office/spreadsheetml/2017/richdata2" ref="A5:V31">
    <sortCondition ref="B4:B31"/>
  </sortState>
  <tableColumns count="31">
    <tableColumn id="1" xr3:uid="{EA1D5E39-BF9E-49A6-8395-E0A013F71DB1}" name="Attribute" dataDxfId="92"/>
    <tableColumn id="2" xr3:uid="{CE1B9185-D40B-4BC3-A76D-C10F2367650F}" name="Bellamy Harbor Park" dataDxfId="91"/>
    <tableColumn id="5" xr3:uid="{92AADCC9-3C4D-49F0-B026-E773DE0D76CB}" name="Center  Square Park" dataDxfId="90"/>
    <tableColumn id="20" xr3:uid="{0FA80C66-19BB-4BCE-9C0C-8FD104196C26}" name="City Hall Green _x000a_(Joseph A. Griffo Green)" dataDxfId="89"/>
    <tableColumn id="7" xr3:uid="{5A398AE3-3BA2-4AFA-8CD3-D28AB5529009}" name="Crescent Park" dataDxfId="88"/>
    <tableColumn id="8" xr3:uid="{891450F2-C26D-4CF3-93CD-B00BFE86AA1A}" name="Delutis Field" dataDxfId="87"/>
    <tableColumn id="40" xr3:uid="{AAE60E05-0AD3-4AFA-BC37-DCE7B5878983}" name="Former National Little League Baseball Field" dataDxfId="86"/>
    <tableColumn id="9" xr3:uid="{DA276DCC-90B5-4717-B6BA-FCC88257E56D}" name="Fort Stanwix National Monument" dataDxfId="85"/>
    <tableColumn id="10" xr3:uid="{D198C982-A051-450B-9F3F-359BC5178B4F}" name="Fort Stanwix Park" dataDxfId="84"/>
    <tableColumn id="11" xr3:uid="{2741F177-1233-4A10-9FD2-AB4415C5736B}" name="Franklyn's Field" dataDxfId="83"/>
    <tableColumn id="12" xr3:uid="{2DF317B1-2AA9-4947-BC21-6D12D0A410B0}" name="Gansevoort Park" dataDxfId="82"/>
    <tableColumn id="32" xr3:uid="{477445FE-35D5-4459-A1E5-C03820400943}" name="Griffiss International Sculpture Garden _x000a_and Nature Trail" dataDxfId="81"/>
    <tableColumn id="13" xr3:uid="{BF6FB8F0-220B-4C91-9F0C-22CB067EFE99}" name="Gryziec Field" dataDxfId="80"/>
    <tableColumn id="14" xr3:uid="{6174CF4B-0CC0-4743-B508-72CD5FC0AD1E}" name="Guyer Field" dataDxfId="79"/>
    <tableColumn id="15" xr3:uid="{3BAE0F23-ADE7-48DB-9781-D579CAC91C9F}" name="Harry Pinti Field" dataDxfId="78"/>
    <tableColumn id="16" xr3:uid="{EA22988D-2D6A-4B9E-AC7A-62C776D2A185}" name="Haselton Park" dataDxfId="77"/>
    <tableColumn id="41" xr3:uid="{C2B3A307-7CC6-42FB-9D4E-A2AB5316CAED}" name="Hollis Hewitt Park" dataDxfId="76"/>
    <tableColumn id="42" xr3:uid="{1CC39FA4-1695-42AD-85D5-950BE6415A7D}" name="Kost Field" dataDxfId="75"/>
    <tableColumn id="17" xr3:uid="{B792D81A-356D-48EB-99D5-20D3CE40BA09}" name="Michael A Uvanni Park" dataDxfId="74"/>
    <tableColumn id="21" xr3:uid="{DECEF6BB-0B6E-4439-8547-9794B6348B37}" name="North Glendale Park" dataDxfId="73"/>
    <tableColumn id="22" xr3:uid="{3E210C5F-A01F-49D8-BF92-5D893549007A}" name="Oriskany Battlefield" dataDxfId="72"/>
    <tableColumn id="24" xr3:uid="{78F84887-BB3D-4112-A1D8-0EC77A9F72DF}" name="Ridgewood Heights Park" dataDxfId="71"/>
    <tableColumn id="26" xr3:uid="{36ECC4CF-69A8-42FC-B9D7-0078DFC5EE0E}" name="SFM Skate Park" dataDxfId="70"/>
    <tableColumn id="27" xr3:uid="{8584C730-1FCA-4749-A2D7-A9C8D5C97CEF}" name="Steven's Field" dataDxfId="69"/>
    <tableColumn id="28" xr3:uid="{8B25816A-2B9E-4964-A784-566505B979D7}" name="Thron Park" dataDxfId="68"/>
    <tableColumn id="29" xr3:uid="{9BEC7DDD-008D-4BA9-85EC-9CFE81FEB95B}" name="Tomb of the Unknown Soldier" dataDxfId="67"/>
    <tableColumn id="30" xr3:uid="{087C2FFB-DDA8-4702-B748-C9BE6C01301D}" name="Triangle Park" dataDxfId="66"/>
    <tableColumn id="33" xr3:uid="{4F1075F7-C423-4D3D-84D1-9804AA8E509B}" name="Veteran's Park" dataDxfId="65"/>
    <tableColumn id="34" xr3:uid="{D73A17CA-DE50-46AF-8B71-C9638CC4F13B}" name="Vogel Park" dataDxfId="64"/>
    <tableColumn id="36" xr3:uid="{B77C760E-73FB-4169-B116-43BCBAA22282}" name="Wiggins Park" dataDxfId="63"/>
    <tableColumn id="37" xr3:uid="{02E0807D-C283-4452-AA7B-1AF74691F19D}" name="Woodhaven Park" dataDxfId="6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681D25-C9F6-4341-A3E0-781158633520}" name="Table5" displayName="Table5" ref="A4:G31" totalsRowShown="0" headerRowDxfId="101" dataDxfId="100">
  <autoFilter ref="A4:G31" xr:uid="{08681D25-C9F6-4341-A3E0-781158633520}"/>
  <tableColumns count="7">
    <tableColumn id="1" xr3:uid="{8484EBD2-7E1B-42BC-9E42-690E79F8B574}" name="Program Name" dataDxfId="99"/>
    <tableColumn id="2" xr3:uid="{B7D842B0-47C0-40D9-B5D3-0C510FFDE786}" name="Location(s)" dataDxfId="98"/>
    <tableColumn id="7" xr3:uid="{93E608B7-0A7F-4845-984C-5EDB9286F4BE}" name="Ages served" dataDxfId="97"/>
    <tableColumn id="4" xr3:uid="{1FF404CD-2DBE-428B-BD7E-D123ABFFC146}" name="2025 Attendence Count" dataDxfId="96"/>
    <tableColumn id="5" xr3:uid="{010BDA9D-C7D5-487C-8AA0-DAC864FE3639}" name="Fee " dataDxfId="95"/>
    <tableColumn id="6" xr3:uid="{D6D413EE-2E1F-454B-B9ED-CFE21942019E}" name="Timeframe" dataDxfId="94"/>
    <tableColumn id="8" xr3:uid="{26ED89DC-76C3-4C92-9D3F-00ECAC5B33CA}" name="Notes" dataDxfId="9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12EB79-604C-411E-867E-78197807C80A}" name="Table8" displayName="Table8" ref="A4:E35" totalsRowShown="0" headerRowDxfId="55" dataDxfId="54">
  <autoFilter ref="A4:E35" xr:uid="{4F12EB79-604C-411E-867E-78197807C80A}"/>
  <tableColumns count="5">
    <tableColumn id="1" xr3:uid="{3CB03510-A591-4AB0-B02E-64A043E94BA3}" name="Attribute" dataDxfId="60"/>
    <tableColumn id="2" xr3:uid="{337CD18B-FF80-4FDA-83FB-A87E5DD54598}" name="Kennedy Arena (Municipal Pool)" dataDxfId="59"/>
    <tableColumn id="3" xr3:uid="{D64548A8-01FE-4C63-8FEF-D222FB46AF6B}" name="Legacy Center" dataDxfId="58"/>
    <tableColumn id="4" xr3:uid="{8F3BC617-13CF-4D64-88BA-859CF2564D06}" name="RFA Stadium" dataDxfId="57"/>
    <tableColumn id="5" xr3:uid="{03721A95-8048-4AC6-9B73-C8A2B727AA65}" name="Rome Art and Community Center" dataDxfId="5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C237E72-7F32-407C-AB4A-07E4A2431ABD}" name="Table10" displayName="Table10" ref="A4:L26" totalsRowShown="0" headerRowDxfId="41" dataDxfId="40">
  <autoFilter ref="A4:L26" xr:uid="{EC237E72-7F32-407C-AB4A-07E4A2431ABD}"/>
  <tableColumns count="12">
    <tableColumn id="1" xr3:uid="{0E4ED6E6-206E-4CEB-A0F6-D0892A664DCE}" name="Attribute" dataDxfId="53"/>
    <tableColumn id="2" xr3:uid="{B7A81704-1EB2-4C41-8DE6-174133EEF110}" name="Gryziec Field" dataDxfId="52"/>
    <tableColumn id="3" xr3:uid="{167A79B6-DB9A-4E52-B91C-BCCF85034C10}" name="Guyer Field" dataDxfId="51"/>
    <tableColumn id="4" xr3:uid="{B2ACE8B5-3CF8-43AF-9447-E44CB50EA6AB}" name="Harry Pinti Field, Tosti Pool" dataDxfId="50"/>
    <tableColumn id="7" xr3:uid="{A2570FA8-22A0-4D3C-95E2-CA505551022A}" name="Municipal Pool" dataDxfId="49"/>
    <tableColumn id="5" xr3:uid="{BC23C7B9-1A19-4803-A312-A69EEE2B4E60}" name="Steven's Field" dataDxfId="48"/>
    <tableColumn id="6" xr3:uid="{421F4C48-0AC1-4239-95DC-DE07EFB14CDB}" name="Thron Park" dataDxfId="47"/>
    <tableColumn id="8" xr3:uid="{49B65388-E7E3-46FA-993A-B704E65F4D4F}" name="YMCA" dataDxfId="46"/>
    <tableColumn id="9" xr3:uid="{978414C4-1F71-446D-9C83-A0C648D6B851}" name="NYS School for the Deaf" dataDxfId="45"/>
    <tableColumn id="10" xr3:uid="{3BFE1B29-BFE2-49DB-A313-EDFC21E07D80}" name="RFA" dataDxfId="44"/>
    <tableColumn id="11" xr3:uid="{C2662AEF-BD68-413E-BF0B-CE00DE2DCF22}" name="Mohawk River" dataDxfId="43"/>
    <tableColumn id="12" xr3:uid="{BE114106-006E-4489-87A3-91E70D8300BA}" name="Barge Canal" dataDxfId="4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215C22-550A-4EE5-A212-0D6EF17B46DE}" name="Table3" displayName="Table3" ref="A4:J20" totalsRowShown="0" headerRowDxfId="29" dataDxfId="28">
  <autoFilter ref="A4:J20" xr:uid="{78215C22-550A-4EE5-A212-0D6EF17B46DE}"/>
  <tableColumns count="10">
    <tableColumn id="1" xr3:uid="{ECA512CA-8139-4593-A8B3-A0CBB31DE308}" name="Attribute" dataDxfId="39"/>
    <tableColumn id="2" xr3:uid="{33C3644D-FF7D-42B0-BC3E-D6D94D4A4F3C}" name="Dyett Park" dataDxfId="38"/>
    <tableColumn id="8" xr3:uid="{F1964D94-13B6-462C-B03B-D1710155D451}" name="Muck Road Boat Launch" dataDxfId="37"/>
    <tableColumn id="9" xr3:uid="{22977DAD-FD82-4715-851B-C0787F7D74CA}" name="NYS Canal Corporation " dataDxfId="36"/>
    <tableColumn id="3" xr3:uid="{D8A4F0C0-ED4B-4EA9-9406-2117CB8A9D3F}" name="NYSDEC Rome Fish Hatchery" dataDxfId="35"/>
    <tableColumn id="4" xr3:uid="{86F72F4A-B311-4091-9817-7DB481936879}" name="Oriskany Flats Wildlife Management Area" dataDxfId="34"/>
    <tableColumn id="5" xr3:uid="{193F51DA-E850-49D3-90ED-EE9DD239E9F5}" name="Pitch Pine Bog Conservation Area _x000a_and Nature Trails" dataDxfId="33"/>
    <tableColumn id="10" xr3:uid="{5CF3B7D3-AE66-4D58-BA59-D56D72AF296E}" name="Riverside Park" dataDxfId="32"/>
    <tableColumn id="6" xr3:uid="{6BB4BF62-366A-442B-B2F8-909BD7626366}" name="Rome Sand Plains" dataDxfId="31"/>
    <tableColumn id="7" xr3:uid="{5B801287-10D4-4138-A8D4-D3004FD31EFD}" name="Rome Wildlife Management Area" dataDxfId="3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4F7169-11F2-4D25-9455-D8BD4E902A69}" name="Table4" displayName="Table4" ref="A4:E13" totalsRowShown="0" headerRowDxfId="126" dataDxfId="22">
  <autoFilter ref="A4:E13" xr:uid="{654F7169-11F2-4D25-9455-D8BD4E902A69}"/>
  <tableColumns count="5">
    <tableColumn id="1" xr3:uid="{9371945C-8870-4ECB-8333-282CE3A91E76}" name="Attribute" dataDxfId="27"/>
    <tableColumn id="2" xr3:uid="{625F8F3D-BB0B-4078-929E-16DD0DF7D4A9}" name="Mohawk River Trail" dataDxfId="26"/>
    <tableColumn id="3" xr3:uid="{D511AB44-6A24-423D-AE58-388F53C30EE9}" name="Empire State Trail" dataDxfId="25"/>
    <tableColumn id="5" xr3:uid="{71F24B1C-300D-449D-8CCE-42E6113FC54D}" name="Griffiss Sculpture Garden Trail" dataDxfId="24"/>
    <tableColumn id="6" xr3:uid="{7A2522CB-46DF-4513-A149-32C0F009339D}" name="North Country Scenic Trail" dataDxfId="2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D39B40-AAAA-4C9D-8637-243E51F13F96}" name="Table88" displayName="Table88" ref="A3:K15" totalsRowShown="0" headerRowDxfId="125" dataDxfId="124">
  <autoFilter ref="A3:K15" xr:uid="{CF1F9533-AC33-4783-BAA0-2619D982DC89}"/>
  <tableColumns count="11">
    <tableColumn id="1" xr3:uid="{06C4910A-CD96-412E-9C60-E2E2A0AD6AE1}" name="Attribute" dataDxfId="123"/>
    <tableColumn id="2" xr3:uid="{B6DFADFC-AD55-4893-A9CF-C48C34EB22A3}" name="Bellamy Harbor Park" dataDxfId="122"/>
    <tableColumn id="3" xr3:uid="{EA93351C-3AA1-4F03-9C16-DAF1CAF6CD19}" name="Brook St./ River St." dataDxfId="121"/>
    <tableColumn id="4" xr3:uid="{43724516-F2D6-4574-B746-6C655515F370}" name="Chestnut St." dataDxfId="120"/>
    <tableColumn id="5" xr3:uid="{6D947785-7A19-4B39-B293-278940D94F6B}" name="Haselton-Wright Park." dataDxfId="119"/>
    <tableColumn id="6" xr3:uid="{B783A3E0-D22B-4683-ACE6-A27E163B7AF5}" name="Black River Blvd" dataDxfId="118"/>
    <tableColumn id="7" xr3:uid="{65670294-8258-4EEC-A0AD-0BA224FE0AE0}" name="West Rome" dataDxfId="117"/>
    <tableColumn id="8" xr3:uid="{0A92B58B-5339-45EF-B00F-5D90B5E70F13}" name="S. Charles St." dataDxfId="116"/>
    <tableColumn id="9" xr3:uid="{65B1BCC9-53C7-427F-8E8B-77B145C85AE5}" name="Stanwix-Oriskany" dataDxfId="115"/>
    <tableColumn id="10" xr3:uid="{BD63BB2F-1B93-44A9-944F-7381BD7CEC48}" name="Griffiss Sculpture Trail Disc Golf Parking " dataDxfId="114"/>
    <tableColumn id="11" xr3:uid="{1B19A0F2-089D-4B25-908E-3D2192CB7EC2}" name="Perimter Rd " dataDxfId="11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DFD234F-4511-4D70-B583-F844EA49536B}" name="Table527" displayName="Table527" ref="A4:L17" totalsRowShown="0" headerRowDxfId="112" dataDxfId="9">
  <autoFilter ref="A4:L17" xr:uid="{DDFD234F-4511-4D70-B583-F844EA49536B}"/>
  <tableColumns count="12">
    <tableColumn id="1" xr3:uid="{9581DC00-5F8F-4822-8C6B-846B78D30075}" name="Attribute" dataDxfId="21"/>
    <tableColumn id="2" xr3:uid="{90B3C1B4-E2EA-4FC6-B66C-C82229A4CC5B}" name="Bellamy Elementary School" dataDxfId="20"/>
    <tableColumn id="4" xr3:uid="{7C1450A7-F0BE-4B84-A192-0E5026AC79CD}" name="Gansevoort Elementary School" dataDxfId="19"/>
    <tableColumn id="5" xr3:uid="{4A7A58B8-D534-4627-A947-372C4829F29C}" name="Jerry Clough School" dataDxfId="18"/>
    <tableColumn id="6" xr3:uid="{36C54FA2-F03A-402A-AA4F-C9C6498759B9}" name="John E Joy Elementary School" dataDxfId="17"/>
    <tableColumn id="7" xr3:uid="{F1E302BA-1EAC-4997-A232-E397D8211494}" name="Louis V Denti Elementary School" dataDxfId="16"/>
    <tableColumn id="8" xr3:uid="{98414615-060B-499B-9E44-C7BA80713667}" name="Lydon Strough Middle School" dataDxfId="15"/>
    <tableColumn id="9" xr3:uid="{87F1153A-6F7C-4302-BEAF-80B46E183069}" name="Mohawk Valley Community College" dataDxfId="14"/>
    <tableColumn id="10" xr3:uid="{E81BF8AD-4929-4F60-BD24-1B0C55D10D24}" name="NY School for the Deaf" dataDxfId="13"/>
    <tableColumn id="11" xr3:uid="{F8E35516-88C1-447C-9DF1-105BF33FB2E9}" name="Ridge Mills Elementary School" dataDxfId="12"/>
    <tableColumn id="13" xr3:uid="{FF288CFF-77F6-4CF0-8E20-FE00BC3D57D5}" name="Rome Free Academy" dataDxfId="11"/>
    <tableColumn id="14" xr3:uid="{528D067E-8B38-4423-96F6-E4D120138459}" name="Staley Elementary School" dataDxfId="1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455CC7-E378-4B53-9B21-A2BC15F293B9}" name="Table52" displayName="Table52" ref="A4:H13" totalsRowShown="0" headerRowDxfId="111" dataDxfId="0">
  <autoFilter ref="A4:H13" xr:uid="{C2455CC7-E378-4B53-9B21-A2BC15F293B9}"/>
  <tableColumns count="8">
    <tableColumn id="1" xr3:uid="{D0823316-3EC7-4516-9F06-5BBF3BCDA9B6}" name="Attribute" dataDxfId="8"/>
    <tableColumn id="2" xr3:uid="{D054A5F6-95EA-4649-B86F-83E8597C1A1D}" name="Delta Knolls Golf Center" dataDxfId="7"/>
    <tableColumn id="3" xr3:uid="{A0488C96-532C-4B66-B650-193B2BB4B080}" name="Fort Rickey Discovery Zoo" dataDxfId="6"/>
    <tableColumn id="5" xr3:uid="{F59A30C5-03DA-4F89-A3EC-5B41D181BD96}" name="Peterpaul Recereation Park" dataDxfId="5"/>
    <tableColumn id="6" xr3:uid="{3F918174-68DE-46E9-877A-73953F3AA7B1}" name="Rome Country Club" dataDxfId="4"/>
    <tableColumn id="7" xr3:uid="{374584AA-74A7-4D31-AFDE-5C90E16D24E5}" name="Rome Dog Park" dataDxfId="3"/>
    <tableColumn id="8" xr3:uid="{84BCF62E-3766-4B67-9DB1-A85457CFB644}" name="Teugega Country Club" dataDxfId="2"/>
    <tableColumn id="9" xr3:uid="{B2758ADE-3D5D-471A-A7C6-5725CA7974C6}" name="Tri-City Lacrosse" dataDxfId="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85ACF99-C7CC-4B39-BBDD-959075AF4F09}" name="Table52810" displayName="Table52810" ref="A4:H13" totalsRowShown="0" headerRowDxfId="110" dataDxfId="109">
  <autoFilter ref="A4:H13" xr:uid="{A85ACF99-C7CC-4B39-BBDD-959075AF4F09}"/>
  <tableColumns count="8">
    <tableColumn id="1" xr3:uid="{CE734A56-6CD9-4749-B7BE-B95F9C6B3E58}" name="Attribute" dataDxfId="108"/>
    <tableColumn id="7" xr3:uid="{C06128B8-E702-45AC-A861-EAD233024D8F}" name="All Saints Cemetery" dataDxfId="107"/>
    <tableColumn id="6" xr3:uid="{01E0AE3C-F039-47BB-8B1D-C5D9E8B4BACA}" name="Hoagg Cemetery"/>
    <tableColumn id="2" xr3:uid="{4AA6144D-86AA-4EFE-A7F8-DE89D7070794}" name="Rome Cemetery" dataDxfId="106"/>
    <tableColumn id="3" xr3:uid="{47F1AE66-5AEA-40C2-A2C6-4DE58F8363F2}" name="St Mary's Cemetery" dataDxfId="105"/>
    <tableColumn id="4" xr3:uid="{45DC826B-5850-4083-AAD4-6D9D428CE66C}" name="St. Johns Cemetery" dataDxfId="104"/>
    <tableColumn id="5" xr3:uid="{6B05B68B-D31B-4304-B034-C558AEE916E3}" name="St. Peters Cemetery" dataDxfId="103"/>
    <tableColumn id="8" xr3:uid="{99E3A6A1-27FE-42FB-9A3D-C3D60137F3C6}" name="Wright Settlement Cemetery" dataDxfId="10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4" dT="2025-09-11T13:45:39.88" personId="{AE4881BC-089F-4F0C-95DB-6CB20FD02983}" id="{4FA6AACD-C5AF-49AE-BE04-AB1F8486DFC2}">
    <text>Parks with blue highlight have an aquatic feature</text>
  </threadedComment>
  <threadedComment ref="N37" dT="2025-08-14T15:34:31.10" personId="{E2AA3BC1-2D82-4FA6-ABC1-93809AE8DE01}" id="{B02BFCAB-A6AC-44E4-B103-9583EE6F7508}">
    <text>Seems like an outlier - we should check with the City on why they think</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15E9-C59F-4356-8CAD-4FC4527EC7C4}">
  <dimension ref="A1:AI45"/>
  <sheetViews>
    <sheetView topLeftCell="A31" zoomScaleNormal="100" workbookViewId="0">
      <pane xSplit="1" topLeftCell="V1" activePane="topRight" state="frozen"/>
      <selection pane="topRight" activeCell="Y37" sqref="Y37"/>
    </sheetView>
  </sheetViews>
  <sheetFormatPr defaultColWidth="9.140625" defaultRowHeight="13.5" x14ac:dyDescent="0.25"/>
  <cols>
    <col min="1" max="1" width="30.5703125" style="1" bestFit="1" customWidth="1"/>
    <col min="2" max="2" width="24.85546875" style="1" bestFit="1" customWidth="1"/>
    <col min="3" max="3" width="30.140625" style="1" customWidth="1"/>
    <col min="4" max="4" width="27.42578125" style="1" bestFit="1" customWidth="1"/>
    <col min="5" max="5" width="35.140625" style="1" bestFit="1" customWidth="1"/>
    <col min="6" max="6" width="26.28515625" style="1" customWidth="1"/>
    <col min="7" max="7" width="28.5703125" style="1" bestFit="1" customWidth="1"/>
    <col min="8" max="8" width="28.7109375" style="1" bestFit="1" customWidth="1"/>
    <col min="9" max="9" width="31" style="1" bestFit="1" customWidth="1"/>
    <col min="10" max="10" width="41.85546875" style="1" customWidth="1"/>
    <col min="11" max="11" width="27" style="1" bestFit="1" customWidth="1"/>
    <col min="12" max="12" width="24.28515625" style="1" bestFit="1" customWidth="1"/>
    <col min="13" max="13" width="21" style="1" customWidth="1"/>
    <col min="14" max="14" width="23.28515625" style="1" bestFit="1" customWidth="1"/>
    <col min="15" max="15" width="26.140625" style="1" bestFit="1" customWidth="1"/>
    <col min="16" max="16" width="17.5703125" style="1" bestFit="1" customWidth="1"/>
    <col min="17" max="17" width="18.85546875" style="1" bestFit="1" customWidth="1"/>
    <col min="18" max="18" width="20" style="1" bestFit="1" customWidth="1"/>
    <col min="19" max="20" width="31.5703125" style="1" customWidth="1"/>
    <col min="21" max="21" width="36.85546875" style="1" bestFit="1" customWidth="1"/>
    <col min="22" max="22" width="27.42578125" style="1" customWidth="1"/>
    <col min="23" max="23" width="18.85546875" style="1" bestFit="1" customWidth="1"/>
    <col min="24" max="24" width="21.5703125" style="1" bestFit="1" customWidth="1"/>
    <col min="25" max="25" width="26.42578125" style="1" customWidth="1"/>
    <col min="26" max="26" width="14.140625" style="1" bestFit="1" customWidth="1"/>
    <col min="27" max="27" width="19.28515625" style="1" customWidth="1"/>
    <col min="28" max="28" width="26.140625" style="1" bestFit="1" customWidth="1"/>
    <col min="29" max="29" width="13" style="1" bestFit="1" customWidth="1"/>
    <col min="30" max="30" width="27.28515625" style="1" bestFit="1" customWidth="1"/>
    <col min="31" max="31" width="14.28515625" style="1" bestFit="1" customWidth="1"/>
    <col min="32" max="32" width="22.140625" style="1" bestFit="1" customWidth="1"/>
    <col min="33" max="33" width="16.28515625" style="1" bestFit="1" customWidth="1"/>
    <col min="34" max="34" width="22.5703125" style="1" customWidth="1"/>
    <col min="35" max="35" width="16.85546875" style="1" customWidth="1"/>
    <col min="36" max="16384" width="9.140625" style="1"/>
  </cols>
  <sheetData>
    <row r="1" spans="1:31" x14ac:dyDescent="0.25">
      <c r="O1" s="39"/>
    </row>
    <row r="2" spans="1:31" x14ac:dyDescent="0.25">
      <c r="O2" s="39"/>
    </row>
    <row r="3" spans="1:31" ht="15.75" x14ac:dyDescent="0.25">
      <c r="A3" s="6" t="s">
        <v>4</v>
      </c>
      <c r="C3" s="3"/>
      <c r="O3" s="39"/>
    </row>
    <row r="4" spans="1:31" s="19" customFormat="1" ht="40.5" x14ac:dyDescent="0.25">
      <c r="A4" s="16" t="s">
        <v>23</v>
      </c>
      <c r="B4" s="17" t="s">
        <v>10</v>
      </c>
      <c r="C4" s="16" t="s">
        <v>311</v>
      </c>
      <c r="D4" s="20" t="s">
        <v>483</v>
      </c>
      <c r="E4" s="17" t="s">
        <v>29</v>
      </c>
      <c r="F4" s="16" t="s">
        <v>56</v>
      </c>
      <c r="G4" s="20" t="s">
        <v>312</v>
      </c>
      <c r="H4" s="17" t="s">
        <v>8</v>
      </c>
      <c r="I4" s="17" t="s">
        <v>7</v>
      </c>
      <c r="J4" s="17" t="s">
        <v>0</v>
      </c>
      <c r="K4" s="17" t="s">
        <v>30</v>
      </c>
      <c r="L4" s="18" t="s">
        <v>309</v>
      </c>
      <c r="M4" s="33" t="s">
        <v>3</v>
      </c>
      <c r="N4" s="33" t="s">
        <v>1</v>
      </c>
      <c r="O4" s="34" t="s">
        <v>60</v>
      </c>
      <c r="P4" s="16" t="s">
        <v>70</v>
      </c>
      <c r="Q4" s="16" t="s">
        <v>313</v>
      </c>
      <c r="R4" s="16" t="s">
        <v>315</v>
      </c>
      <c r="S4" s="16" t="s">
        <v>71</v>
      </c>
      <c r="T4" s="16" t="s">
        <v>283</v>
      </c>
      <c r="U4" s="16" t="s">
        <v>72</v>
      </c>
      <c r="V4" s="16" t="s">
        <v>361</v>
      </c>
      <c r="W4" s="16" t="s">
        <v>57</v>
      </c>
      <c r="X4" s="34" t="s">
        <v>2</v>
      </c>
      <c r="Y4" s="34" t="s">
        <v>59</v>
      </c>
      <c r="Z4" s="16" t="s">
        <v>58</v>
      </c>
      <c r="AA4" s="16" t="s">
        <v>9</v>
      </c>
      <c r="AB4" s="16" t="s">
        <v>75</v>
      </c>
      <c r="AC4" s="16" t="s">
        <v>31</v>
      </c>
      <c r="AD4" s="16" t="s">
        <v>32</v>
      </c>
      <c r="AE4" s="20" t="s">
        <v>76</v>
      </c>
    </row>
    <row r="5" spans="1:31" x14ac:dyDescent="0.25">
      <c r="A5" s="28" t="s">
        <v>79</v>
      </c>
      <c r="B5" s="37">
        <v>1</v>
      </c>
      <c r="C5" s="57">
        <v>2</v>
      </c>
      <c r="D5" s="42">
        <v>3</v>
      </c>
      <c r="E5" s="37">
        <v>4</v>
      </c>
      <c r="F5" s="58">
        <v>6</v>
      </c>
      <c r="G5" s="37">
        <v>7</v>
      </c>
      <c r="H5" s="37">
        <v>8</v>
      </c>
      <c r="I5" s="37">
        <v>9</v>
      </c>
      <c r="J5" s="37">
        <v>10</v>
      </c>
      <c r="K5" s="37">
        <v>11</v>
      </c>
      <c r="L5" s="37">
        <v>12</v>
      </c>
      <c r="M5" s="37">
        <v>13</v>
      </c>
      <c r="N5" s="37">
        <v>14</v>
      </c>
      <c r="O5" s="37">
        <v>15</v>
      </c>
      <c r="P5" s="37">
        <v>16</v>
      </c>
      <c r="Q5" s="37">
        <v>17</v>
      </c>
      <c r="R5" s="37">
        <v>19</v>
      </c>
      <c r="S5" s="37">
        <v>20</v>
      </c>
      <c r="T5" s="37">
        <v>21</v>
      </c>
      <c r="U5" s="37">
        <v>22</v>
      </c>
      <c r="V5" s="37">
        <v>24</v>
      </c>
      <c r="W5" s="37">
        <v>27</v>
      </c>
      <c r="X5" s="37">
        <v>28</v>
      </c>
      <c r="Y5" s="37">
        <v>29</v>
      </c>
      <c r="Z5" s="37">
        <v>30</v>
      </c>
      <c r="AA5" s="37">
        <v>31</v>
      </c>
      <c r="AB5" s="37">
        <v>32</v>
      </c>
      <c r="AC5" s="37">
        <v>33</v>
      </c>
      <c r="AD5" s="37">
        <v>34</v>
      </c>
      <c r="AE5" s="37">
        <v>35</v>
      </c>
    </row>
    <row r="6" spans="1:31" x14ac:dyDescent="0.25">
      <c r="A6" s="28" t="s">
        <v>77</v>
      </c>
      <c r="B6" s="37">
        <v>47</v>
      </c>
      <c r="C6" s="57">
        <v>1837</v>
      </c>
      <c r="D6" s="42">
        <v>2047</v>
      </c>
      <c r="E6" s="37">
        <v>4547</v>
      </c>
      <c r="F6" s="58">
        <v>13245</v>
      </c>
      <c r="G6" s="37">
        <v>1393</v>
      </c>
      <c r="H6" s="37">
        <v>1923</v>
      </c>
      <c r="I6" s="37">
        <v>3712</v>
      </c>
      <c r="J6" s="37">
        <v>6529</v>
      </c>
      <c r="K6" s="37">
        <v>2050</v>
      </c>
      <c r="L6" s="37">
        <v>13255</v>
      </c>
      <c r="M6" s="37">
        <v>200</v>
      </c>
      <c r="N6" s="37">
        <v>7290</v>
      </c>
      <c r="O6" s="37">
        <v>1657</v>
      </c>
      <c r="P6" s="37">
        <v>7204</v>
      </c>
      <c r="Q6" s="37">
        <v>9021</v>
      </c>
      <c r="R6" s="37">
        <v>5085</v>
      </c>
      <c r="S6" s="37">
        <v>144</v>
      </c>
      <c r="T6" s="37">
        <v>9634</v>
      </c>
      <c r="U6" s="37">
        <v>10294</v>
      </c>
      <c r="V6" s="37">
        <v>9021</v>
      </c>
      <c r="W6" s="37">
        <v>95</v>
      </c>
      <c r="X6" s="37">
        <v>5452</v>
      </c>
      <c r="Y6" s="37">
        <v>6400</v>
      </c>
      <c r="Z6" s="37">
        <v>1973</v>
      </c>
      <c r="AA6" s="37">
        <v>3829</v>
      </c>
      <c r="AB6" s="37">
        <v>2130</v>
      </c>
      <c r="AC6" s="37">
        <v>7380</v>
      </c>
      <c r="AD6" s="37">
        <v>7004</v>
      </c>
      <c r="AE6" s="37">
        <v>10093</v>
      </c>
    </row>
    <row r="7" spans="1:31" x14ac:dyDescent="0.25">
      <c r="A7" s="28" t="s">
        <v>36</v>
      </c>
      <c r="B7" s="37" t="s">
        <v>80</v>
      </c>
      <c r="C7" s="57" t="s">
        <v>64</v>
      </c>
      <c r="D7" s="42" t="s">
        <v>69</v>
      </c>
      <c r="E7" s="37" t="s">
        <v>81</v>
      </c>
      <c r="F7" s="58" t="s">
        <v>68</v>
      </c>
      <c r="G7" s="37" t="s">
        <v>95</v>
      </c>
      <c r="H7" s="37" t="s">
        <v>82</v>
      </c>
      <c r="I7" s="37" t="s">
        <v>83</v>
      </c>
      <c r="J7" s="37" t="s">
        <v>84</v>
      </c>
      <c r="K7" s="37" t="s">
        <v>85</v>
      </c>
      <c r="L7" s="37" t="s">
        <v>86</v>
      </c>
      <c r="M7" s="37" t="s">
        <v>87</v>
      </c>
      <c r="N7" s="37" t="s">
        <v>525</v>
      </c>
      <c r="O7" s="37" t="s">
        <v>88</v>
      </c>
      <c r="P7" s="37" t="s">
        <v>89</v>
      </c>
      <c r="Q7" s="37" t="s">
        <v>93</v>
      </c>
      <c r="R7" s="37" t="s">
        <v>316</v>
      </c>
      <c r="S7" s="37" t="s">
        <v>63</v>
      </c>
      <c r="T7" s="37" t="s">
        <v>91</v>
      </c>
      <c r="U7" s="37" t="s">
        <v>92</v>
      </c>
      <c r="V7" s="37" t="s">
        <v>93</v>
      </c>
      <c r="W7" s="37" t="s">
        <v>96</v>
      </c>
      <c r="X7" s="37" t="s">
        <v>97</v>
      </c>
      <c r="Y7" s="37" t="s">
        <v>98</v>
      </c>
      <c r="Z7" s="37" t="s">
        <v>99</v>
      </c>
      <c r="AA7" s="37" t="s">
        <v>100</v>
      </c>
      <c r="AB7" s="37" t="s">
        <v>102</v>
      </c>
      <c r="AC7" s="37" t="s">
        <v>103</v>
      </c>
      <c r="AD7" s="37" t="s">
        <v>104</v>
      </c>
      <c r="AE7" s="37" t="s">
        <v>90</v>
      </c>
    </row>
    <row r="8" spans="1:31" ht="27" x14ac:dyDescent="0.25">
      <c r="A8" s="28" t="s">
        <v>434</v>
      </c>
      <c r="B8" s="58" t="s">
        <v>435</v>
      </c>
      <c r="C8" s="38" t="s">
        <v>436</v>
      </c>
      <c r="D8" s="38" t="s">
        <v>437</v>
      </c>
      <c r="E8" s="37" t="s">
        <v>438</v>
      </c>
      <c r="F8" s="39" t="s">
        <v>439</v>
      </c>
      <c r="G8" s="38" t="s">
        <v>440</v>
      </c>
      <c r="H8" s="37" t="s">
        <v>441</v>
      </c>
      <c r="I8" s="37" t="s">
        <v>442</v>
      </c>
      <c r="J8" s="37" t="s">
        <v>443</v>
      </c>
      <c r="K8" s="37" t="s">
        <v>444</v>
      </c>
      <c r="L8" s="37" t="s">
        <v>445</v>
      </c>
      <c r="M8" s="37" t="s">
        <v>446</v>
      </c>
      <c r="N8" s="37" t="s">
        <v>447</v>
      </c>
      <c r="O8" s="37" t="s">
        <v>448</v>
      </c>
      <c r="P8" s="38" t="s">
        <v>449</v>
      </c>
      <c r="Q8" s="38"/>
      <c r="R8" s="38" t="s">
        <v>450</v>
      </c>
      <c r="S8" s="37" t="s">
        <v>451</v>
      </c>
      <c r="T8" s="37" t="s">
        <v>452</v>
      </c>
      <c r="U8" s="37" t="s">
        <v>453</v>
      </c>
      <c r="V8" s="37" t="s">
        <v>454</v>
      </c>
      <c r="W8" s="37" t="s">
        <v>455</v>
      </c>
      <c r="X8" s="37" t="s">
        <v>456</v>
      </c>
      <c r="Y8" s="37" t="s">
        <v>458</v>
      </c>
      <c r="Z8" s="37" t="s">
        <v>457</v>
      </c>
      <c r="AA8" s="37" t="s">
        <v>460</v>
      </c>
      <c r="AB8" s="37" t="s">
        <v>459</v>
      </c>
      <c r="AC8" s="37" t="s">
        <v>461</v>
      </c>
      <c r="AD8" s="37" t="s">
        <v>462</v>
      </c>
      <c r="AE8" s="37"/>
    </row>
    <row r="9" spans="1:31" s="15" customFormat="1" x14ac:dyDescent="0.25">
      <c r="A9" s="28" t="s">
        <v>78</v>
      </c>
      <c r="B9" s="59">
        <v>6.6188103790577104</v>
      </c>
      <c r="C9" s="60">
        <v>0.13654710656999999</v>
      </c>
      <c r="D9" s="61">
        <v>1.03852192548555</v>
      </c>
      <c r="E9" s="59">
        <v>0.40163970830899998</v>
      </c>
      <c r="F9" s="62">
        <v>81.065455999999998</v>
      </c>
      <c r="G9" s="59">
        <v>3.69097606981</v>
      </c>
      <c r="H9" s="59">
        <v>16.669660524800001</v>
      </c>
      <c r="I9" s="59">
        <v>3.5644210386899999</v>
      </c>
      <c r="J9" s="59">
        <v>7.73475800774</v>
      </c>
      <c r="K9" s="59">
        <v>0.79997214214500001</v>
      </c>
      <c r="L9" s="59">
        <v>175.54031321132101</v>
      </c>
      <c r="M9" s="59">
        <v>7.0095270893325203</v>
      </c>
      <c r="N9" s="59">
        <v>6.49</v>
      </c>
      <c r="O9" s="59">
        <v>14.661812703843101</v>
      </c>
      <c r="P9" s="59">
        <v>21.200387777500001</v>
      </c>
      <c r="Q9" s="59">
        <v>3.67774465633109</v>
      </c>
      <c r="R9" s="59">
        <v>32.539899220157402</v>
      </c>
      <c r="S9" s="59">
        <v>0.77</v>
      </c>
      <c r="T9" s="59">
        <v>5.0425395429000002</v>
      </c>
      <c r="U9" s="59">
        <v>45.458951999999996</v>
      </c>
      <c r="V9" s="59">
        <v>8.1498564959999005</v>
      </c>
      <c r="W9" s="59">
        <v>5.9516865708448696</v>
      </c>
      <c r="X9" s="59">
        <v>7.4633070000000004</v>
      </c>
      <c r="Y9" s="59">
        <v>4.9341641054599998</v>
      </c>
      <c r="Z9" s="59">
        <v>0.17006415421900001</v>
      </c>
      <c r="AA9" s="59">
        <v>1.28882032059</v>
      </c>
      <c r="AB9" s="59">
        <v>0.907872698995</v>
      </c>
      <c r="AC9" s="59">
        <v>2.5953692370199999</v>
      </c>
      <c r="AD9" s="59">
        <v>0.84670963795999998</v>
      </c>
      <c r="AE9" s="59">
        <v>5.2621069717141502</v>
      </c>
    </row>
    <row r="10" spans="1:31" x14ac:dyDescent="0.25">
      <c r="A10" s="28" t="s">
        <v>112</v>
      </c>
      <c r="B10" s="37">
        <v>845</v>
      </c>
      <c r="C10" s="57">
        <v>311</v>
      </c>
      <c r="D10" s="42">
        <v>331</v>
      </c>
      <c r="E10" s="37">
        <v>591</v>
      </c>
      <c r="F10" s="58">
        <v>330</v>
      </c>
      <c r="G10" s="37">
        <v>557</v>
      </c>
      <c r="H10" s="37">
        <v>681</v>
      </c>
      <c r="I10" s="37">
        <v>593</v>
      </c>
      <c r="J10" s="37">
        <v>591</v>
      </c>
      <c r="K10" s="37">
        <v>593</v>
      </c>
      <c r="L10" s="37">
        <v>331</v>
      </c>
      <c r="M10" s="37">
        <v>591</v>
      </c>
      <c r="N10" s="37">
        <v>591</v>
      </c>
      <c r="O10" s="37">
        <v>592</v>
      </c>
      <c r="P10" s="37">
        <v>592</v>
      </c>
      <c r="Q10" s="37">
        <v>591</v>
      </c>
      <c r="R10" s="37">
        <v>613</v>
      </c>
      <c r="S10" s="37">
        <v>311</v>
      </c>
      <c r="T10" s="37">
        <v>591</v>
      </c>
      <c r="U10" s="37">
        <v>961</v>
      </c>
      <c r="V10" s="37">
        <v>591</v>
      </c>
      <c r="W10" s="37">
        <v>341</v>
      </c>
      <c r="X10" s="37">
        <v>591</v>
      </c>
      <c r="Y10" s="37">
        <v>591</v>
      </c>
      <c r="Z10" s="37">
        <v>590</v>
      </c>
      <c r="AA10" s="37">
        <v>591</v>
      </c>
      <c r="AB10" s="37">
        <v>593</v>
      </c>
      <c r="AC10" s="37">
        <v>593</v>
      </c>
      <c r="AD10" s="37">
        <v>593</v>
      </c>
      <c r="AE10" s="37" t="s">
        <v>101</v>
      </c>
    </row>
    <row r="11" spans="1:31" s="14" customFormat="1" ht="40.5" x14ac:dyDescent="0.25">
      <c r="A11" s="28" t="s">
        <v>113</v>
      </c>
      <c r="B11" s="38" t="s">
        <v>114</v>
      </c>
      <c r="C11" s="38" t="s">
        <v>121</v>
      </c>
      <c r="D11" s="28" t="s">
        <v>115</v>
      </c>
      <c r="E11" s="38" t="s">
        <v>116</v>
      </c>
      <c r="F11" s="63" t="s">
        <v>117</v>
      </c>
      <c r="G11" s="38" t="s">
        <v>123</v>
      </c>
      <c r="H11" s="38" t="s">
        <v>118</v>
      </c>
      <c r="I11" s="38" t="s">
        <v>119</v>
      </c>
      <c r="J11" s="38" t="s">
        <v>116</v>
      </c>
      <c r="K11" s="38" t="s">
        <v>119</v>
      </c>
      <c r="L11" s="38" t="s">
        <v>115</v>
      </c>
      <c r="M11" s="38" t="s">
        <v>116</v>
      </c>
      <c r="N11" s="38" t="s">
        <v>116</v>
      </c>
      <c r="O11" s="38" t="s">
        <v>120</v>
      </c>
      <c r="P11" s="38" t="s">
        <v>120</v>
      </c>
      <c r="Q11" s="38" t="s">
        <v>116</v>
      </c>
      <c r="R11" s="38" t="s">
        <v>175</v>
      </c>
      <c r="S11" s="38" t="s">
        <v>121</v>
      </c>
      <c r="T11" s="38" t="s">
        <v>116</v>
      </c>
      <c r="U11" s="38" t="s">
        <v>122</v>
      </c>
      <c r="V11" s="38" t="s">
        <v>116</v>
      </c>
      <c r="W11" s="38" t="s">
        <v>124</v>
      </c>
      <c r="X11" s="38" t="s">
        <v>116</v>
      </c>
      <c r="Y11" s="38" t="s">
        <v>116</v>
      </c>
      <c r="Z11" s="38" t="s">
        <v>125</v>
      </c>
      <c r="AA11" s="38" t="s">
        <v>116</v>
      </c>
      <c r="AB11" s="38" t="s">
        <v>119</v>
      </c>
      <c r="AC11" s="38" t="s">
        <v>119</v>
      </c>
      <c r="AD11" s="38" t="s">
        <v>119</v>
      </c>
      <c r="AE11" s="38"/>
    </row>
    <row r="12" spans="1:31" x14ac:dyDescent="0.25">
      <c r="A12" s="28" t="s">
        <v>126</v>
      </c>
      <c r="B12" s="37" t="s">
        <v>463</v>
      </c>
      <c r="C12" s="64" t="s">
        <v>464</v>
      </c>
      <c r="D12" s="42" t="s">
        <v>463</v>
      </c>
      <c r="E12" s="37" t="s">
        <v>463</v>
      </c>
      <c r="F12" s="58" t="s">
        <v>465</v>
      </c>
      <c r="G12" s="37" t="s">
        <v>466</v>
      </c>
      <c r="H12" s="37" t="s">
        <v>463</v>
      </c>
      <c r="I12" s="37" t="s">
        <v>463</v>
      </c>
      <c r="J12" s="37" t="s">
        <v>463</v>
      </c>
      <c r="K12" s="37" t="s">
        <v>463</v>
      </c>
      <c r="L12" s="37" t="s">
        <v>465</v>
      </c>
      <c r="M12" s="37" t="s">
        <v>463</v>
      </c>
      <c r="N12" s="37" t="s">
        <v>463</v>
      </c>
      <c r="O12" s="37" t="s">
        <v>463</v>
      </c>
      <c r="P12" s="37" t="s">
        <v>463</v>
      </c>
      <c r="Q12" s="37"/>
      <c r="R12" s="37" t="s">
        <v>467</v>
      </c>
      <c r="S12" s="37" t="s">
        <v>463</v>
      </c>
      <c r="T12" s="37" t="s">
        <v>468</v>
      </c>
      <c r="U12" s="37" t="s">
        <v>544</v>
      </c>
      <c r="V12" s="37" t="s">
        <v>463</v>
      </c>
      <c r="W12" s="37" t="s">
        <v>469</v>
      </c>
      <c r="X12" s="37" t="s">
        <v>463</v>
      </c>
      <c r="Y12" s="37" t="s">
        <v>463</v>
      </c>
      <c r="Z12" s="37" t="s">
        <v>470</v>
      </c>
      <c r="AA12" s="37" t="s">
        <v>463</v>
      </c>
      <c r="AB12" s="37" t="s">
        <v>463</v>
      </c>
      <c r="AC12" s="37" t="s">
        <v>463</v>
      </c>
      <c r="AD12" s="37" t="s">
        <v>463</v>
      </c>
      <c r="AE12" s="37"/>
    </row>
    <row r="13" spans="1:31" ht="27" x14ac:dyDescent="0.25">
      <c r="A13" s="28" t="s">
        <v>18</v>
      </c>
      <c r="B13" s="37" t="s">
        <v>105</v>
      </c>
      <c r="C13" s="57" t="s">
        <v>65</v>
      </c>
      <c r="D13" s="42" t="s">
        <v>106</v>
      </c>
      <c r="E13" s="37" t="s">
        <v>106</v>
      </c>
      <c r="F13" s="58" t="s">
        <v>107</v>
      </c>
      <c r="G13" s="37" t="s">
        <v>111</v>
      </c>
      <c r="H13" s="37" t="s">
        <v>108</v>
      </c>
      <c r="I13" s="37" t="s">
        <v>106</v>
      </c>
      <c r="J13" s="37" t="s">
        <v>106</v>
      </c>
      <c r="K13" s="37" t="s">
        <v>106</v>
      </c>
      <c r="L13" s="37" t="s">
        <v>109</v>
      </c>
      <c r="M13" s="37" t="s">
        <v>106</v>
      </c>
      <c r="N13" s="38" t="s">
        <v>526</v>
      </c>
      <c r="O13" s="37" t="s">
        <v>106</v>
      </c>
      <c r="P13" s="37" t="s">
        <v>106</v>
      </c>
      <c r="Q13" s="37" t="s">
        <v>314</v>
      </c>
      <c r="R13" s="37" t="s">
        <v>320</v>
      </c>
      <c r="S13" s="37" t="s">
        <v>106</v>
      </c>
      <c r="T13" s="37" t="s">
        <v>106</v>
      </c>
      <c r="U13" s="37" t="s">
        <v>105</v>
      </c>
      <c r="V13" s="37" t="s">
        <v>106</v>
      </c>
      <c r="W13" s="37" t="s">
        <v>106</v>
      </c>
      <c r="X13" s="37" t="s">
        <v>106</v>
      </c>
      <c r="Y13" s="37" t="s">
        <v>106</v>
      </c>
      <c r="Z13" s="37" t="s">
        <v>74</v>
      </c>
      <c r="AA13" s="37" t="s">
        <v>106</v>
      </c>
      <c r="AB13" s="37" t="s">
        <v>106</v>
      </c>
      <c r="AC13" s="37" t="s">
        <v>106</v>
      </c>
      <c r="AD13" s="37" t="s">
        <v>106</v>
      </c>
      <c r="AE13" s="37" t="s">
        <v>322</v>
      </c>
    </row>
    <row r="14" spans="1:31" s="14" customFormat="1" ht="27" x14ac:dyDescent="0.25">
      <c r="A14" s="28" t="s">
        <v>206</v>
      </c>
      <c r="B14" s="38" t="s">
        <v>204</v>
      </c>
      <c r="C14" s="64" t="s">
        <v>195</v>
      </c>
      <c r="D14" s="28" t="s">
        <v>195</v>
      </c>
      <c r="E14" s="38" t="s">
        <v>195</v>
      </c>
      <c r="F14" s="63" t="s">
        <v>195</v>
      </c>
      <c r="G14" s="38" t="s">
        <v>195</v>
      </c>
      <c r="H14" s="38" t="s">
        <v>195</v>
      </c>
      <c r="I14" s="38" t="s">
        <v>195</v>
      </c>
      <c r="J14" s="38" t="s">
        <v>195</v>
      </c>
      <c r="K14" s="38" t="s">
        <v>195</v>
      </c>
      <c r="L14" s="38" t="s">
        <v>208</v>
      </c>
      <c r="M14" s="38" t="s">
        <v>195</v>
      </c>
      <c r="N14" s="38" t="s">
        <v>204</v>
      </c>
      <c r="O14" s="38" t="s">
        <v>204</v>
      </c>
      <c r="P14" s="38" t="s">
        <v>337</v>
      </c>
      <c r="Q14" s="38" t="s">
        <v>195</v>
      </c>
      <c r="R14" s="38" t="s">
        <v>204</v>
      </c>
      <c r="S14" s="38" t="s">
        <v>195</v>
      </c>
      <c r="T14" s="38" t="s">
        <v>195</v>
      </c>
      <c r="U14" s="38" t="s">
        <v>204</v>
      </c>
      <c r="V14" s="38" t="s">
        <v>195</v>
      </c>
      <c r="W14" s="38" t="s">
        <v>195</v>
      </c>
      <c r="X14" s="38" t="s">
        <v>195</v>
      </c>
      <c r="Y14" s="38" t="s">
        <v>195</v>
      </c>
      <c r="Z14" s="38" t="s">
        <v>195</v>
      </c>
      <c r="AA14" s="38" t="s">
        <v>195</v>
      </c>
      <c r="AB14" s="38" t="s">
        <v>195</v>
      </c>
      <c r="AC14" s="38" t="s">
        <v>195</v>
      </c>
      <c r="AD14" s="38" t="s">
        <v>195</v>
      </c>
      <c r="AE14" s="38" t="s">
        <v>204</v>
      </c>
    </row>
    <row r="15" spans="1:31" ht="27" x14ac:dyDescent="0.25">
      <c r="A15" s="28" t="s">
        <v>48</v>
      </c>
      <c r="B15" s="37" t="s">
        <v>195</v>
      </c>
      <c r="C15" s="64" t="s">
        <v>195</v>
      </c>
      <c r="D15" s="42" t="s">
        <v>195</v>
      </c>
      <c r="E15" s="37" t="s">
        <v>195</v>
      </c>
      <c r="F15" s="58" t="s">
        <v>195</v>
      </c>
      <c r="G15" s="37" t="s">
        <v>195</v>
      </c>
      <c r="H15" s="37" t="s">
        <v>195</v>
      </c>
      <c r="I15" s="37" t="s">
        <v>195</v>
      </c>
      <c r="J15" s="37" t="s">
        <v>195</v>
      </c>
      <c r="K15" s="37" t="s">
        <v>195</v>
      </c>
      <c r="L15" s="37" t="s">
        <v>205</v>
      </c>
      <c r="M15" s="37" t="s">
        <v>516</v>
      </c>
      <c r="N15" s="37" t="s">
        <v>195</v>
      </c>
      <c r="O15" s="37" t="s">
        <v>195</v>
      </c>
      <c r="P15" s="37" t="s">
        <v>195</v>
      </c>
      <c r="Q15" s="38" t="s">
        <v>195</v>
      </c>
      <c r="R15" s="37" t="s">
        <v>195</v>
      </c>
      <c r="S15" s="37" t="s">
        <v>195</v>
      </c>
      <c r="T15" s="37" t="s">
        <v>195</v>
      </c>
      <c r="U15" s="37" t="s">
        <v>195</v>
      </c>
      <c r="V15" s="38" t="s">
        <v>195</v>
      </c>
      <c r="W15" s="37" t="s">
        <v>195</v>
      </c>
      <c r="X15" s="38" t="s">
        <v>195</v>
      </c>
      <c r="Y15" s="38" t="s">
        <v>195</v>
      </c>
      <c r="Z15" s="38" t="s">
        <v>195</v>
      </c>
      <c r="AA15" s="38" t="s">
        <v>195</v>
      </c>
      <c r="AB15" s="37" t="s">
        <v>195</v>
      </c>
      <c r="AC15" s="38" t="s">
        <v>195</v>
      </c>
      <c r="AD15" s="38" t="s">
        <v>195</v>
      </c>
      <c r="AE15" s="37" t="s">
        <v>195</v>
      </c>
    </row>
    <row r="16" spans="1:31" s="14" customFormat="1" ht="27" x14ac:dyDescent="0.25">
      <c r="A16" s="28" t="s">
        <v>228</v>
      </c>
      <c r="B16" s="38" t="s">
        <v>229</v>
      </c>
      <c r="C16" s="64" t="s">
        <v>195</v>
      </c>
      <c r="D16" s="28" t="s">
        <v>195</v>
      </c>
      <c r="E16" s="38" t="s">
        <v>195</v>
      </c>
      <c r="F16" s="63" t="s">
        <v>195</v>
      </c>
      <c r="G16" s="38" t="s">
        <v>195</v>
      </c>
      <c r="H16" s="38" t="s">
        <v>195</v>
      </c>
      <c r="I16" s="38" t="s">
        <v>195</v>
      </c>
      <c r="J16" s="38" t="s">
        <v>195</v>
      </c>
      <c r="K16" s="38" t="s">
        <v>195</v>
      </c>
      <c r="L16" s="38" t="s">
        <v>195</v>
      </c>
      <c r="M16" s="38" t="s">
        <v>195</v>
      </c>
      <c r="N16" s="38" t="s">
        <v>195</v>
      </c>
      <c r="O16" s="38" t="s">
        <v>195</v>
      </c>
      <c r="P16" s="38" t="s">
        <v>195</v>
      </c>
      <c r="Q16" s="38" t="s">
        <v>195</v>
      </c>
      <c r="R16" s="37" t="s">
        <v>195</v>
      </c>
      <c r="S16" s="38" t="s">
        <v>195</v>
      </c>
      <c r="T16" s="38" t="s">
        <v>195</v>
      </c>
      <c r="U16" s="38" t="s">
        <v>195</v>
      </c>
      <c r="V16" s="38" t="s">
        <v>195</v>
      </c>
      <c r="W16" s="38" t="s">
        <v>195</v>
      </c>
      <c r="X16" s="38" t="s">
        <v>195</v>
      </c>
      <c r="Y16" s="38" t="s">
        <v>195</v>
      </c>
      <c r="Z16" s="38" t="s">
        <v>195</v>
      </c>
      <c r="AA16" s="38" t="s">
        <v>195</v>
      </c>
      <c r="AB16" s="38" t="s">
        <v>195</v>
      </c>
      <c r="AC16" s="38" t="s">
        <v>195</v>
      </c>
      <c r="AD16" s="38" t="s">
        <v>195</v>
      </c>
      <c r="AE16" s="38" t="s">
        <v>195</v>
      </c>
    </row>
    <row r="17" spans="1:31" s="14" customFormat="1" ht="54" x14ac:dyDescent="0.25">
      <c r="A17" s="28" t="s">
        <v>47</v>
      </c>
      <c r="B17" s="38" t="s">
        <v>484</v>
      </c>
      <c r="C17" s="64" t="s">
        <v>265</v>
      </c>
      <c r="D17" s="28" t="s">
        <v>265</v>
      </c>
      <c r="E17" s="38" t="s">
        <v>195</v>
      </c>
      <c r="F17" s="63" t="s">
        <v>197</v>
      </c>
      <c r="G17" s="38" t="s">
        <v>195</v>
      </c>
      <c r="H17" s="38" t="s">
        <v>264</v>
      </c>
      <c r="I17" s="38" t="s">
        <v>195</v>
      </c>
      <c r="J17" s="38" t="s">
        <v>195</v>
      </c>
      <c r="K17" s="38" t="s">
        <v>269</v>
      </c>
      <c r="L17" s="38" t="s">
        <v>209</v>
      </c>
      <c r="M17" s="38" t="s">
        <v>517</v>
      </c>
      <c r="N17" s="38" t="s">
        <v>195</v>
      </c>
      <c r="O17" s="38" t="s">
        <v>220</v>
      </c>
      <c r="P17" s="38" t="s">
        <v>338</v>
      </c>
      <c r="Q17" s="38" t="s">
        <v>195</v>
      </c>
      <c r="R17" s="38" t="s">
        <v>347</v>
      </c>
      <c r="S17" s="38" t="s">
        <v>195</v>
      </c>
      <c r="T17" s="38" t="s">
        <v>303</v>
      </c>
      <c r="U17" s="38" t="s">
        <v>303</v>
      </c>
      <c r="V17" s="38" t="s">
        <v>339</v>
      </c>
      <c r="W17" s="38" t="s">
        <v>270</v>
      </c>
      <c r="X17" s="38" t="s">
        <v>195</v>
      </c>
      <c r="Y17" s="38" t="s">
        <v>195</v>
      </c>
      <c r="Z17" s="38" t="s">
        <v>373</v>
      </c>
      <c r="AA17" s="38" t="s">
        <v>195</v>
      </c>
      <c r="AB17" s="38" t="s">
        <v>375</v>
      </c>
      <c r="AC17" s="38" t="s">
        <v>195</v>
      </c>
      <c r="AD17" s="38" t="s">
        <v>195</v>
      </c>
      <c r="AE17" s="38" t="s">
        <v>218</v>
      </c>
    </row>
    <row r="18" spans="1:31" s="14" customFormat="1" ht="54" x14ac:dyDescent="0.25">
      <c r="A18" s="28" t="s">
        <v>46</v>
      </c>
      <c r="B18" s="38" t="s">
        <v>471</v>
      </c>
      <c r="C18" s="64" t="s">
        <v>485</v>
      </c>
      <c r="D18" s="28">
        <v>21</v>
      </c>
      <c r="E18" s="38" t="s">
        <v>494</v>
      </c>
      <c r="F18" s="63" t="s">
        <v>196</v>
      </c>
      <c r="G18" s="38" t="s">
        <v>331</v>
      </c>
      <c r="H18" s="38" t="s">
        <v>278</v>
      </c>
      <c r="I18" s="38" t="s">
        <v>504</v>
      </c>
      <c r="J18" s="38" t="s">
        <v>282</v>
      </c>
      <c r="K18" s="38" t="s">
        <v>272</v>
      </c>
      <c r="L18" s="38" t="s">
        <v>515</v>
      </c>
      <c r="M18" s="38" t="s">
        <v>232</v>
      </c>
      <c r="N18" s="38" t="s">
        <v>289</v>
      </c>
      <c r="O18" s="38" t="s">
        <v>531</v>
      </c>
      <c r="P18" s="38" t="s">
        <v>291</v>
      </c>
      <c r="Q18" s="38" t="s">
        <v>195</v>
      </c>
      <c r="R18" s="38" t="s">
        <v>348</v>
      </c>
      <c r="S18" s="38" t="s">
        <v>537</v>
      </c>
      <c r="T18" s="38" t="s">
        <v>537</v>
      </c>
      <c r="U18" s="38" t="s">
        <v>300</v>
      </c>
      <c r="V18" s="38" t="s">
        <v>195</v>
      </c>
      <c r="W18" s="38" t="s">
        <v>548</v>
      </c>
      <c r="X18" s="38" t="s">
        <v>555</v>
      </c>
      <c r="Y18" s="38" t="s">
        <v>559</v>
      </c>
      <c r="Z18" s="38" t="s">
        <v>565</v>
      </c>
      <c r="AA18" s="38" t="s">
        <v>494</v>
      </c>
      <c r="AB18" s="38" t="s">
        <v>268</v>
      </c>
      <c r="AC18" s="38" t="s">
        <v>494</v>
      </c>
      <c r="AD18" s="38" t="s">
        <v>195</v>
      </c>
      <c r="AE18" s="38" t="s">
        <v>267</v>
      </c>
    </row>
    <row r="19" spans="1:31" s="14" customFormat="1" ht="40.5" x14ac:dyDescent="0.25">
      <c r="A19" s="28" t="s">
        <v>45</v>
      </c>
      <c r="B19" s="38" t="s">
        <v>472</v>
      </c>
      <c r="C19" s="64" t="s">
        <v>195</v>
      </c>
      <c r="D19" s="28">
        <v>3</v>
      </c>
      <c r="E19" s="38" t="s">
        <v>195</v>
      </c>
      <c r="F19" s="63" t="s">
        <v>195</v>
      </c>
      <c r="G19" s="38" t="s">
        <v>195</v>
      </c>
      <c r="H19" s="38" t="s">
        <v>195</v>
      </c>
      <c r="I19" s="38" t="s">
        <v>195</v>
      </c>
      <c r="J19" s="38" t="s">
        <v>281</v>
      </c>
      <c r="K19" s="38" t="s">
        <v>273</v>
      </c>
      <c r="L19" s="38" t="s">
        <v>210</v>
      </c>
      <c r="M19" s="38" t="s">
        <v>210</v>
      </c>
      <c r="N19" s="38" t="s">
        <v>290</v>
      </c>
      <c r="O19" s="38">
        <v>2</v>
      </c>
      <c r="P19" s="38" t="s">
        <v>210</v>
      </c>
      <c r="Q19" s="38" t="s">
        <v>195</v>
      </c>
      <c r="R19" s="38" t="s">
        <v>195</v>
      </c>
      <c r="S19" s="38" t="s">
        <v>195</v>
      </c>
      <c r="T19" s="38" t="s">
        <v>195</v>
      </c>
      <c r="U19" s="38" t="s">
        <v>195</v>
      </c>
      <c r="V19" s="38" t="s">
        <v>195</v>
      </c>
      <c r="W19" s="38" t="s">
        <v>195</v>
      </c>
      <c r="X19" s="38" t="s">
        <v>195</v>
      </c>
      <c r="Y19" s="38" t="s">
        <v>195</v>
      </c>
      <c r="Z19" s="38" t="s">
        <v>195</v>
      </c>
      <c r="AA19" s="38" t="s">
        <v>195</v>
      </c>
      <c r="AB19" s="38" t="s">
        <v>195</v>
      </c>
      <c r="AC19" s="38" t="s">
        <v>195</v>
      </c>
      <c r="AD19" s="38" t="s">
        <v>195</v>
      </c>
      <c r="AE19" s="38" t="s">
        <v>195</v>
      </c>
    </row>
    <row r="20" spans="1:31" x14ac:dyDescent="0.25">
      <c r="A20" s="28" t="s">
        <v>44</v>
      </c>
      <c r="B20" s="37" t="s">
        <v>195</v>
      </c>
      <c r="C20" s="64" t="s">
        <v>195</v>
      </c>
      <c r="D20" s="42" t="s">
        <v>195</v>
      </c>
      <c r="E20" s="37" t="s">
        <v>195</v>
      </c>
      <c r="F20" s="58" t="s">
        <v>195</v>
      </c>
      <c r="G20" s="38" t="s">
        <v>195</v>
      </c>
      <c r="H20" s="37" t="s">
        <v>195</v>
      </c>
      <c r="I20" s="37" t="s">
        <v>195</v>
      </c>
      <c r="J20" s="37" t="s">
        <v>507</v>
      </c>
      <c r="K20" s="37" t="s">
        <v>195</v>
      </c>
      <c r="L20" s="37" t="s">
        <v>195</v>
      </c>
      <c r="M20" s="37" t="s">
        <v>195</v>
      </c>
      <c r="N20" s="37" t="s">
        <v>195</v>
      </c>
      <c r="O20" s="37" t="s">
        <v>195</v>
      </c>
      <c r="P20" s="37" t="s">
        <v>195</v>
      </c>
      <c r="Q20" s="38" t="s">
        <v>195</v>
      </c>
      <c r="R20" s="38" t="s">
        <v>195</v>
      </c>
      <c r="S20" s="37" t="s">
        <v>195</v>
      </c>
      <c r="T20" s="37" t="s">
        <v>195</v>
      </c>
      <c r="U20" s="37" t="s">
        <v>195</v>
      </c>
      <c r="V20" s="38" t="s">
        <v>195</v>
      </c>
      <c r="W20" s="37" t="s">
        <v>195</v>
      </c>
      <c r="X20" s="38" t="s">
        <v>195</v>
      </c>
      <c r="Y20" s="38" t="s">
        <v>195</v>
      </c>
      <c r="Z20" s="38" t="s">
        <v>195</v>
      </c>
      <c r="AA20" s="38" t="s">
        <v>195</v>
      </c>
      <c r="AB20" s="37" t="s">
        <v>195</v>
      </c>
      <c r="AC20" s="38" t="s">
        <v>195</v>
      </c>
      <c r="AD20" s="38" t="s">
        <v>195</v>
      </c>
      <c r="AE20" s="37" t="s">
        <v>195</v>
      </c>
    </row>
    <row r="21" spans="1:31" s="14" customFormat="1" ht="81" x14ac:dyDescent="0.25">
      <c r="A21" s="28" t="s">
        <v>43</v>
      </c>
      <c r="B21" s="38" t="s">
        <v>473</v>
      </c>
      <c r="C21" s="64" t="s">
        <v>486</v>
      </c>
      <c r="D21" s="28" t="s">
        <v>195</v>
      </c>
      <c r="E21" s="38" t="s">
        <v>195</v>
      </c>
      <c r="F21" s="63" t="s">
        <v>195</v>
      </c>
      <c r="G21" s="38" t="s">
        <v>195</v>
      </c>
      <c r="H21" s="38" t="s">
        <v>502</v>
      </c>
      <c r="I21" s="38" t="s">
        <v>195</v>
      </c>
      <c r="J21" s="38" t="s">
        <v>195</v>
      </c>
      <c r="K21" s="38" t="s">
        <v>195</v>
      </c>
      <c r="L21" s="38" t="s">
        <v>524</v>
      </c>
      <c r="M21" s="38" t="s">
        <v>518</v>
      </c>
      <c r="N21" s="38" t="s">
        <v>195</v>
      </c>
      <c r="O21" s="38" t="s">
        <v>195</v>
      </c>
      <c r="P21" s="38" t="s">
        <v>195</v>
      </c>
      <c r="Q21" s="38" t="s">
        <v>195</v>
      </c>
      <c r="R21" s="38" t="s">
        <v>195</v>
      </c>
      <c r="S21" s="38" t="s">
        <v>195</v>
      </c>
      <c r="T21" s="38" t="s">
        <v>195</v>
      </c>
      <c r="U21" s="38" t="s">
        <v>195</v>
      </c>
      <c r="V21" s="38" t="s">
        <v>195</v>
      </c>
      <c r="W21" s="38" t="s">
        <v>549</v>
      </c>
      <c r="X21" s="38" t="s">
        <v>195</v>
      </c>
      <c r="Y21" s="38" t="s">
        <v>195</v>
      </c>
      <c r="Z21" s="38" t="s">
        <v>195</v>
      </c>
      <c r="AA21" s="38" t="s">
        <v>195</v>
      </c>
      <c r="AB21" s="38" t="s">
        <v>195</v>
      </c>
      <c r="AC21" s="38" t="s">
        <v>195</v>
      </c>
      <c r="AD21" s="38" t="s">
        <v>195</v>
      </c>
      <c r="AE21" s="38" t="s">
        <v>195</v>
      </c>
    </row>
    <row r="22" spans="1:31" s="14" customFormat="1" ht="67.5" x14ac:dyDescent="0.25">
      <c r="A22" s="28" t="s">
        <v>474</v>
      </c>
      <c r="B22" s="63" t="s">
        <v>475</v>
      </c>
      <c r="C22" s="64" t="s">
        <v>195</v>
      </c>
      <c r="D22" s="38" t="s">
        <v>476</v>
      </c>
      <c r="E22" s="38" t="s">
        <v>195</v>
      </c>
      <c r="F22" s="63" t="s">
        <v>195</v>
      </c>
      <c r="G22" s="63" t="s">
        <v>195</v>
      </c>
      <c r="H22" s="38" t="s">
        <v>477</v>
      </c>
      <c r="I22" s="38" t="s">
        <v>195</v>
      </c>
      <c r="J22" s="38" t="s">
        <v>478</v>
      </c>
      <c r="K22" s="38" t="s">
        <v>195</v>
      </c>
      <c r="L22" s="38" t="s">
        <v>195</v>
      </c>
      <c r="M22" s="38" t="s">
        <v>195</v>
      </c>
      <c r="N22" s="38" t="s">
        <v>195</v>
      </c>
      <c r="O22" s="38" t="s">
        <v>532</v>
      </c>
      <c r="P22" s="38" t="s">
        <v>195</v>
      </c>
      <c r="Q22" s="38"/>
      <c r="R22" s="38" t="s">
        <v>195</v>
      </c>
      <c r="S22" s="38" t="s">
        <v>195</v>
      </c>
      <c r="T22" s="38" t="s">
        <v>195</v>
      </c>
      <c r="U22" s="38" t="s">
        <v>195</v>
      </c>
      <c r="V22" s="38" t="s">
        <v>195</v>
      </c>
      <c r="W22" s="38" t="s">
        <v>475</v>
      </c>
      <c r="X22" s="38" t="s">
        <v>195</v>
      </c>
      <c r="Y22" s="38" t="s">
        <v>195</v>
      </c>
      <c r="Z22" s="38" t="s">
        <v>195</v>
      </c>
      <c r="AA22" s="38" t="s">
        <v>195</v>
      </c>
      <c r="AB22" s="38" t="s">
        <v>195</v>
      </c>
      <c r="AC22" s="38" t="s">
        <v>195</v>
      </c>
      <c r="AD22" s="38" t="s">
        <v>195</v>
      </c>
      <c r="AE22" s="38" t="s">
        <v>195</v>
      </c>
    </row>
    <row r="23" spans="1:31" ht="27" x14ac:dyDescent="0.25">
      <c r="A23" s="28" t="s">
        <v>193</v>
      </c>
      <c r="B23" s="37" t="s">
        <v>195</v>
      </c>
      <c r="C23" s="64" t="s">
        <v>195</v>
      </c>
      <c r="D23" s="42" t="s">
        <v>195</v>
      </c>
      <c r="E23" s="37" t="s">
        <v>195</v>
      </c>
      <c r="F23" s="58" t="s">
        <v>194</v>
      </c>
      <c r="G23" s="37" t="s">
        <v>497</v>
      </c>
      <c r="H23" s="37" t="s">
        <v>195</v>
      </c>
      <c r="I23" s="37" t="s">
        <v>195</v>
      </c>
      <c r="J23" s="37" t="s">
        <v>508</v>
      </c>
      <c r="K23" s="37" t="s">
        <v>195</v>
      </c>
      <c r="L23" s="37" t="s">
        <v>212</v>
      </c>
      <c r="M23" s="37" t="s">
        <v>233</v>
      </c>
      <c r="N23" s="38" t="s">
        <v>49</v>
      </c>
      <c r="O23" s="38" t="s">
        <v>533</v>
      </c>
      <c r="P23" s="37" t="s">
        <v>292</v>
      </c>
      <c r="Q23" s="38" t="s">
        <v>195</v>
      </c>
      <c r="R23" s="37" t="s">
        <v>349</v>
      </c>
      <c r="S23" s="37" t="s">
        <v>195</v>
      </c>
      <c r="T23" s="37" t="s">
        <v>540</v>
      </c>
      <c r="U23" s="37" t="s">
        <v>195</v>
      </c>
      <c r="V23" s="38" t="s">
        <v>195</v>
      </c>
      <c r="W23" s="37" t="s">
        <v>195</v>
      </c>
      <c r="X23" s="37" t="s">
        <v>365</v>
      </c>
      <c r="Y23" s="37" t="s">
        <v>369</v>
      </c>
      <c r="Z23" s="38" t="s">
        <v>195</v>
      </c>
      <c r="AA23" s="38" t="s">
        <v>195</v>
      </c>
      <c r="AB23" s="37" t="s">
        <v>195</v>
      </c>
      <c r="AC23" s="38" t="s">
        <v>195</v>
      </c>
      <c r="AD23" s="38" t="s">
        <v>195</v>
      </c>
      <c r="AE23" s="37" t="s">
        <v>266</v>
      </c>
    </row>
    <row r="24" spans="1:31" ht="27" x14ac:dyDescent="0.25">
      <c r="A24" s="28" t="s">
        <v>42</v>
      </c>
      <c r="B24" s="37" t="s">
        <v>195</v>
      </c>
      <c r="C24" s="64" t="s">
        <v>195</v>
      </c>
      <c r="D24" s="42" t="s">
        <v>195</v>
      </c>
      <c r="E24" s="37" t="s">
        <v>262</v>
      </c>
      <c r="F24" s="58" t="s">
        <v>198</v>
      </c>
      <c r="G24" s="37" t="s">
        <v>195</v>
      </c>
      <c r="H24" s="37" t="s">
        <v>195</v>
      </c>
      <c r="I24" s="37" t="s">
        <v>195</v>
      </c>
      <c r="J24" s="37" t="s">
        <v>509</v>
      </c>
      <c r="K24" s="37" t="s">
        <v>195</v>
      </c>
      <c r="L24" s="37" t="s">
        <v>195</v>
      </c>
      <c r="M24" s="38" t="s">
        <v>519</v>
      </c>
      <c r="N24" s="38" t="s">
        <v>527</v>
      </c>
      <c r="O24" s="37" t="s">
        <v>221</v>
      </c>
      <c r="P24" s="37" t="s">
        <v>195</v>
      </c>
      <c r="Q24" s="38" t="s">
        <v>195</v>
      </c>
      <c r="R24" s="37" t="s">
        <v>195</v>
      </c>
      <c r="S24" s="37" t="s">
        <v>195</v>
      </c>
      <c r="T24" s="37" t="s">
        <v>541</v>
      </c>
      <c r="U24" s="37" t="s">
        <v>195</v>
      </c>
      <c r="V24" s="38" t="s">
        <v>545</v>
      </c>
      <c r="W24" s="37" t="s">
        <v>550</v>
      </c>
      <c r="X24" s="38" t="s">
        <v>556</v>
      </c>
      <c r="Y24" s="37" t="s">
        <v>370</v>
      </c>
      <c r="Z24" s="38" t="s">
        <v>195</v>
      </c>
      <c r="AA24" s="38" t="s">
        <v>195</v>
      </c>
      <c r="AB24" s="37" t="s">
        <v>195</v>
      </c>
      <c r="AC24" s="38" t="s">
        <v>195</v>
      </c>
      <c r="AD24" s="38" t="s">
        <v>195</v>
      </c>
      <c r="AE24" s="37" t="s">
        <v>195</v>
      </c>
    </row>
    <row r="25" spans="1:31" ht="27" x14ac:dyDescent="0.25">
      <c r="A25" s="28" t="s">
        <v>41</v>
      </c>
      <c r="B25" s="37" t="s">
        <v>195</v>
      </c>
      <c r="C25" s="64" t="s">
        <v>195</v>
      </c>
      <c r="D25" s="42" t="s">
        <v>195</v>
      </c>
      <c r="E25" s="37" t="s">
        <v>50</v>
      </c>
      <c r="F25" s="58" t="s">
        <v>195</v>
      </c>
      <c r="G25" s="37" t="s">
        <v>195</v>
      </c>
      <c r="H25" s="37" t="s">
        <v>195</v>
      </c>
      <c r="I25" s="37" t="s">
        <v>195</v>
      </c>
      <c r="J25" s="37" t="s">
        <v>50</v>
      </c>
      <c r="K25" s="37" t="s">
        <v>195</v>
      </c>
      <c r="L25" s="37" t="s">
        <v>195</v>
      </c>
      <c r="M25" s="37" t="s">
        <v>522</v>
      </c>
      <c r="N25" s="37" t="s">
        <v>50</v>
      </c>
      <c r="O25" s="37" t="s">
        <v>50</v>
      </c>
      <c r="P25" s="37" t="s">
        <v>234</v>
      </c>
      <c r="Q25" s="38" t="s">
        <v>195</v>
      </c>
      <c r="R25" s="37" t="s">
        <v>195</v>
      </c>
      <c r="S25" s="37" t="s">
        <v>50</v>
      </c>
      <c r="T25" s="37" t="s">
        <v>234</v>
      </c>
      <c r="U25" s="37" t="s">
        <v>195</v>
      </c>
      <c r="V25" s="37" t="s">
        <v>50</v>
      </c>
      <c r="W25" s="37" t="s">
        <v>195</v>
      </c>
      <c r="X25" s="37" t="s">
        <v>234</v>
      </c>
      <c r="Y25" s="37" t="s">
        <v>560</v>
      </c>
      <c r="Z25" s="38" t="s">
        <v>195</v>
      </c>
      <c r="AA25" s="37" t="s">
        <v>234</v>
      </c>
      <c r="AB25" s="37" t="s">
        <v>195</v>
      </c>
      <c r="AC25" s="38" t="s">
        <v>195</v>
      </c>
      <c r="AD25" s="38" t="s">
        <v>195</v>
      </c>
      <c r="AE25" s="37" t="s">
        <v>195</v>
      </c>
    </row>
    <row r="26" spans="1:31" ht="27" x14ac:dyDescent="0.25">
      <c r="A26" s="28" t="s">
        <v>40</v>
      </c>
      <c r="B26" s="37" t="s">
        <v>195</v>
      </c>
      <c r="C26" s="64" t="s">
        <v>195</v>
      </c>
      <c r="D26" s="42" t="s">
        <v>195</v>
      </c>
      <c r="E26" s="37" t="s">
        <v>195</v>
      </c>
      <c r="F26" s="58" t="s">
        <v>195</v>
      </c>
      <c r="G26" s="37" t="s">
        <v>195</v>
      </c>
      <c r="H26" s="37" t="s">
        <v>195</v>
      </c>
      <c r="I26" s="37" t="s">
        <v>195</v>
      </c>
      <c r="J26" s="37" t="s">
        <v>195</v>
      </c>
      <c r="K26" s="37" t="s">
        <v>195</v>
      </c>
      <c r="L26" s="37" t="s">
        <v>195</v>
      </c>
      <c r="M26" s="37" t="s">
        <v>295</v>
      </c>
      <c r="N26" s="37" t="s">
        <v>528</v>
      </c>
      <c r="O26" s="38" t="s">
        <v>534</v>
      </c>
      <c r="P26" s="37" t="s">
        <v>195</v>
      </c>
      <c r="Q26" s="38" t="s">
        <v>195</v>
      </c>
      <c r="R26" s="37" t="s">
        <v>195</v>
      </c>
      <c r="S26" s="37" t="s">
        <v>195</v>
      </c>
      <c r="T26" s="37" t="s">
        <v>195</v>
      </c>
      <c r="U26" s="37" t="s">
        <v>195</v>
      </c>
      <c r="V26" s="37" t="s">
        <v>195</v>
      </c>
      <c r="W26" s="37" t="s">
        <v>195</v>
      </c>
      <c r="X26" s="38" t="s">
        <v>557</v>
      </c>
      <c r="Y26" s="37" t="s">
        <v>371</v>
      </c>
      <c r="Z26" s="38" t="s">
        <v>195</v>
      </c>
      <c r="AA26" s="37" t="s">
        <v>195</v>
      </c>
      <c r="AB26" s="37" t="s">
        <v>195</v>
      </c>
      <c r="AC26" s="38" t="s">
        <v>195</v>
      </c>
      <c r="AD26" s="38" t="s">
        <v>195</v>
      </c>
      <c r="AE26" s="37" t="s">
        <v>195</v>
      </c>
    </row>
    <row r="27" spans="1:31" ht="27" x14ac:dyDescent="0.25">
      <c r="A27" s="28" t="s">
        <v>39</v>
      </c>
      <c r="B27" s="37" t="s">
        <v>227</v>
      </c>
      <c r="C27" s="64" t="s">
        <v>195</v>
      </c>
      <c r="D27" s="28" t="s">
        <v>489</v>
      </c>
      <c r="E27" s="37" t="s">
        <v>195</v>
      </c>
      <c r="F27" s="58" t="s">
        <v>199</v>
      </c>
      <c r="G27" s="37" t="s">
        <v>498</v>
      </c>
      <c r="H27" s="37" t="s">
        <v>51</v>
      </c>
      <c r="I27" s="37" t="s">
        <v>195</v>
      </c>
      <c r="J27" s="37" t="s">
        <v>284</v>
      </c>
      <c r="K27" s="37" t="s">
        <v>195</v>
      </c>
      <c r="L27" s="37" t="s">
        <v>211</v>
      </c>
      <c r="M27" s="37" t="s">
        <v>296</v>
      </c>
      <c r="N27" s="37" t="s">
        <v>222</v>
      </c>
      <c r="O27" s="37" t="s">
        <v>222</v>
      </c>
      <c r="P27" s="37" t="s">
        <v>717</v>
      </c>
      <c r="Q27" s="37" t="s">
        <v>51</v>
      </c>
      <c r="R27" s="37" t="s">
        <v>235</v>
      </c>
      <c r="S27" s="37" t="s">
        <v>195</v>
      </c>
      <c r="T27" s="37" t="s">
        <v>195</v>
      </c>
      <c r="U27" s="37" t="s">
        <v>301</v>
      </c>
      <c r="V27" s="37" t="s">
        <v>195</v>
      </c>
      <c r="W27" s="37" t="s">
        <v>549</v>
      </c>
      <c r="X27" s="38" t="s">
        <v>558</v>
      </c>
      <c r="Y27" s="37" t="s">
        <v>195</v>
      </c>
      <c r="Z27" s="38" t="s">
        <v>195</v>
      </c>
      <c r="AA27" s="37" t="s">
        <v>195</v>
      </c>
      <c r="AB27" s="37" t="s">
        <v>195</v>
      </c>
      <c r="AC27" s="38" t="s">
        <v>195</v>
      </c>
      <c r="AD27" s="38" t="s">
        <v>195</v>
      </c>
      <c r="AE27" s="37" t="s">
        <v>195</v>
      </c>
    </row>
    <row r="28" spans="1:31" x14ac:dyDescent="0.25">
      <c r="A28" s="28" t="s">
        <v>37</v>
      </c>
      <c r="B28" s="58" t="s">
        <v>195</v>
      </c>
      <c r="C28" s="64" t="s">
        <v>195</v>
      </c>
      <c r="D28" s="42" t="s">
        <v>195</v>
      </c>
      <c r="E28" s="37" t="s">
        <v>195</v>
      </c>
      <c r="F28" s="58" t="s">
        <v>195</v>
      </c>
      <c r="G28" s="37" t="s">
        <v>195</v>
      </c>
      <c r="H28" s="37" t="s">
        <v>195</v>
      </c>
      <c r="I28" s="37" t="s">
        <v>195</v>
      </c>
      <c r="J28" s="37" t="s">
        <v>285</v>
      </c>
      <c r="K28" s="37" t="s">
        <v>195</v>
      </c>
      <c r="L28" s="37" t="s">
        <v>195</v>
      </c>
      <c r="M28" s="37" t="s">
        <v>195</v>
      </c>
      <c r="N28" s="37" t="s">
        <v>195</v>
      </c>
      <c r="O28" s="37" t="s">
        <v>336</v>
      </c>
      <c r="P28" s="37" t="s">
        <v>195</v>
      </c>
      <c r="Q28" s="37" t="s">
        <v>195</v>
      </c>
      <c r="R28" s="37" t="s">
        <v>195</v>
      </c>
      <c r="S28" s="37" t="s">
        <v>195</v>
      </c>
      <c r="T28" s="37" t="s">
        <v>195</v>
      </c>
      <c r="U28" s="37" t="s">
        <v>195</v>
      </c>
      <c r="V28" s="37" t="s">
        <v>195</v>
      </c>
      <c r="W28" s="37" t="s">
        <v>195</v>
      </c>
      <c r="X28" s="37" t="s">
        <v>195</v>
      </c>
      <c r="Y28" s="37" t="s">
        <v>195</v>
      </c>
      <c r="Z28" s="38" t="s">
        <v>195</v>
      </c>
      <c r="AA28" s="37" t="s">
        <v>195</v>
      </c>
      <c r="AB28" s="37" t="s">
        <v>195</v>
      </c>
      <c r="AC28" s="38" t="s">
        <v>195</v>
      </c>
      <c r="AD28" s="38" t="s">
        <v>195</v>
      </c>
      <c r="AE28" s="37" t="s">
        <v>195</v>
      </c>
    </row>
    <row r="29" spans="1:31" x14ac:dyDescent="0.25">
      <c r="A29" s="28" t="s">
        <v>38</v>
      </c>
      <c r="B29" s="58" t="s">
        <v>479</v>
      </c>
      <c r="C29" s="64" t="s">
        <v>195</v>
      </c>
      <c r="D29" s="42" t="s">
        <v>195</v>
      </c>
      <c r="E29" s="37" t="s">
        <v>195</v>
      </c>
      <c r="F29" s="58" t="s">
        <v>195</v>
      </c>
      <c r="G29" s="37" t="s">
        <v>195</v>
      </c>
      <c r="H29" s="37" t="s">
        <v>195</v>
      </c>
      <c r="I29" s="37" t="s">
        <v>195</v>
      </c>
      <c r="J29" s="37" t="s">
        <v>51</v>
      </c>
      <c r="K29" s="37" t="s">
        <v>195</v>
      </c>
      <c r="L29" s="37" t="s">
        <v>195</v>
      </c>
      <c r="M29" s="37" t="s">
        <v>235</v>
      </c>
      <c r="N29" s="37" t="s">
        <v>51</v>
      </c>
      <c r="O29" s="37" t="s">
        <v>51</v>
      </c>
      <c r="P29" s="37" t="s">
        <v>195</v>
      </c>
      <c r="Q29" s="37" t="s">
        <v>195</v>
      </c>
      <c r="R29" s="37" t="s">
        <v>195</v>
      </c>
      <c r="S29" s="37" t="s">
        <v>195</v>
      </c>
      <c r="T29" s="37" t="s">
        <v>195</v>
      </c>
      <c r="U29" s="37" t="s">
        <v>195</v>
      </c>
      <c r="V29" s="37" t="s">
        <v>195</v>
      </c>
      <c r="W29" s="37" t="s">
        <v>271</v>
      </c>
      <c r="X29" s="37" t="s">
        <v>51</v>
      </c>
      <c r="Y29" s="37" t="s">
        <v>195</v>
      </c>
      <c r="Z29" s="38" t="s">
        <v>195</v>
      </c>
      <c r="AA29" s="37" t="s">
        <v>195</v>
      </c>
      <c r="AB29" s="37" t="s">
        <v>195</v>
      </c>
      <c r="AC29" s="38" t="s">
        <v>195</v>
      </c>
      <c r="AD29" s="38" t="s">
        <v>195</v>
      </c>
      <c r="AE29" s="37" t="s">
        <v>195</v>
      </c>
    </row>
    <row r="30" spans="1:31" s="14" customFormat="1" ht="108" x14ac:dyDescent="0.25">
      <c r="A30" s="28" t="s">
        <v>275</v>
      </c>
      <c r="B30" s="38" t="s">
        <v>480</v>
      </c>
      <c r="C30" s="64" t="s">
        <v>195</v>
      </c>
      <c r="D30" s="28" t="s">
        <v>195</v>
      </c>
      <c r="E30" s="38" t="s">
        <v>195</v>
      </c>
      <c r="F30" s="63" t="s">
        <v>200</v>
      </c>
      <c r="G30" s="38" t="s">
        <v>499</v>
      </c>
      <c r="H30" s="38" t="s">
        <v>274</v>
      </c>
      <c r="I30" s="38" t="s">
        <v>195</v>
      </c>
      <c r="J30" s="38" t="s">
        <v>280</v>
      </c>
      <c r="K30" s="38" t="s">
        <v>195</v>
      </c>
      <c r="L30" s="38" t="s">
        <v>195</v>
      </c>
      <c r="M30" s="38" t="s">
        <v>195</v>
      </c>
      <c r="N30" s="38" t="s">
        <v>195</v>
      </c>
      <c r="O30" s="38" t="s">
        <v>195</v>
      </c>
      <c r="P30" s="38" t="s">
        <v>536</v>
      </c>
      <c r="Q30" s="38" t="s">
        <v>340</v>
      </c>
      <c r="R30" s="38" t="s">
        <v>350</v>
      </c>
      <c r="S30" s="38" t="s">
        <v>195</v>
      </c>
      <c r="T30" s="38" t="s">
        <v>195</v>
      </c>
      <c r="U30" s="38" t="s">
        <v>280</v>
      </c>
      <c r="V30" s="37" t="s">
        <v>195</v>
      </c>
      <c r="W30" s="38" t="s">
        <v>552</v>
      </c>
      <c r="X30" s="38" t="s">
        <v>366</v>
      </c>
      <c r="Y30" s="38" t="s">
        <v>195</v>
      </c>
      <c r="Z30" s="38" t="s">
        <v>195</v>
      </c>
      <c r="AA30" s="37" t="s">
        <v>195</v>
      </c>
      <c r="AB30" s="38" t="s">
        <v>195</v>
      </c>
      <c r="AC30" s="38" t="s">
        <v>195</v>
      </c>
      <c r="AD30" s="38" t="s">
        <v>195</v>
      </c>
      <c r="AE30" s="38" t="s">
        <v>195</v>
      </c>
    </row>
    <row r="31" spans="1:31" s="14" customFormat="1" ht="54" x14ac:dyDescent="0.25">
      <c r="A31" s="28" t="s">
        <v>213</v>
      </c>
      <c r="B31" s="38" t="s">
        <v>481</v>
      </c>
      <c r="C31" s="64" t="s">
        <v>195</v>
      </c>
      <c r="D31" s="28" t="s">
        <v>195</v>
      </c>
      <c r="E31" s="38" t="s">
        <v>495</v>
      </c>
      <c r="F31" s="63" t="s">
        <v>203</v>
      </c>
      <c r="G31" s="38" t="s">
        <v>195</v>
      </c>
      <c r="H31" s="38" t="s">
        <v>51</v>
      </c>
      <c r="I31" s="38" t="s">
        <v>505</v>
      </c>
      <c r="J31" s="38" t="s">
        <v>510</v>
      </c>
      <c r="K31" s="38" t="s">
        <v>195</v>
      </c>
      <c r="L31" s="38" t="s">
        <v>214</v>
      </c>
      <c r="M31" s="38" t="s">
        <v>520</v>
      </c>
      <c r="N31" s="38" t="s">
        <v>529</v>
      </c>
      <c r="O31" s="38" t="s">
        <v>529</v>
      </c>
      <c r="P31" s="38" t="s">
        <v>529</v>
      </c>
      <c r="Q31" s="38" t="s">
        <v>341</v>
      </c>
      <c r="R31" s="38" t="s">
        <v>351</v>
      </c>
      <c r="S31" s="38" t="s">
        <v>538</v>
      </c>
      <c r="T31" s="38" t="s">
        <v>542</v>
      </c>
      <c r="U31" s="38" t="s">
        <v>51</v>
      </c>
      <c r="V31" s="38" t="s">
        <v>546</v>
      </c>
      <c r="W31" s="38" t="s">
        <v>551</v>
      </c>
      <c r="X31" s="38" t="s">
        <v>529</v>
      </c>
      <c r="Y31" s="38" t="s">
        <v>561</v>
      </c>
      <c r="Z31" s="38" t="s">
        <v>195</v>
      </c>
      <c r="AA31" s="38" t="s">
        <v>529</v>
      </c>
      <c r="AB31" s="38" t="s">
        <v>567</v>
      </c>
      <c r="AC31" s="38" t="s">
        <v>529</v>
      </c>
      <c r="AD31" s="38" t="s">
        <v>568</v>
      </c>
      <c r="AE31" s="38" t="s">
        <v>195</v>
      </c>
    </row>
    <row r="32" spans="1:31" s="14" customFormat="1" ht="54" x14ac:dyDescent="0.25">
      <c r="A32" s="28" t="s">
        <v>149</v>
      </c>
      <c r="B32" s="38" t="s">
        <v>482</v>
      </c>
      <c r="C32" s="64" t="s">
        <v>195</v>
      </c>
      <c r="D32" s="38" t="s">
        <v>490</v>
      </c>
      <c r="E32" s="38" t="s">
        <v>195</v>
      </c>
      <c r="F32" s="63" t="s">
        <v>202</v>
      </c>
      <c r="G32" s="38" t="s">
        <v>195</v>
      </c>
      <c r="H32" s="38" t="s">
        <v>276</v>
      </c>
      <c r="I32" s="38" t="s">
        <v>195</v>
      </c>
      <c r="J32" s="38" t="s">
        <v>511</v>
      </c>
      <c r="K32" s="38" t="s">
        <v>195</v>
      </c>
      <c r="L32" s="38" t="s">
        <v>215</v>
      </c>
      <c r="M32" s="38" t="s">
        <v>236</v>
      </c>
      <c r="N32" s="38" t="s">
        <v>286</v>
      </c>
      <c r="O32" s="38" t="s">
        <v>223</v>
      </c>
      <c r="P32" s="38" t="s">
        <v>195</v>
      </c>
      <c r="Q32" s="38" t="s">
        <v>195</v>
      </c>
      <c r="R32" s="38" t="s">
        <v>195</v>
      </c>
      <c r="S32" s="38" t="s">
        <v>195</v>
      </c>
      <c r="T32" s="38" t="s">
        <v>195</v>
      </c>
      <c r="U32" s="38" t="s">
        <v>302</v>
      </c>
      <c r="V32" s="38" t="s">
        <v>195</v>
      </c>
      <c r="W32" s="38" t="s">
        <v>553</v>
      </c>
      <c r="X32" s="38" t="s">
        <v>286</v>
      </c>
      <c r="Y32" s="38" t="s">
        <v>562</v>
      </c>
      <c r="Z32" s="38" t="s">
        <v>195</v>
      </c>
      <c r="AA32" s="38" t="s">
        <v>195</v>
      </c>
      <c r="AB32" s="38" t="s">
        <v>195</v>
      </c>
      <c r="AC32" s="38" t="s">
        <v>195</v>
      </c>
      <c r="AD32" s="38" t="s">
        <v>195</v>
      </c>
      <c r="AE32" s="38" t="s">
        <v>195</v>
      </c>
    </row>
    <row r="33" spans="1:35" s="14" customFormat="1" ht="43.5" customHeight="1" x14ac:dyDescent="0.25">
      <c r="A33" s="28" t="s">
        <v>150</v>
      </c>
      <c r="B33" s="38" t="s">
        <v>231</v>
      </c>
      <c r="C33" s="64" t="s">
        <v>487</v>
      </c>
      <c r="D33" s="38" t="s">
        <v>491</v>
      </c>
      <c r="E33" s="38">
        <v>1</v>
      </c>
      <c r="F33" s="63" t="s">
        <v>201</v>
      </c>
      <c r="G33" s="38" t="s">
        <v>500</v>
      </c>
      <c r="H33" s="38" t="s">
        <v>277</v>
      </c>
      <c r="I33" s="38">
        <v>2</v>
      </c>
      <c r="J33" s="38" t="s">
        <v>333</v>
      </c>
      <c r="K33" s="38">
        <v>9</v>
      </c>
      <c r="L33" s="38" t="s">
        <v>199</v>
      </c>
      <c r="M33" s="38" t="s">
        <v>521</v>
      </c>
      <c r="N33" s="38" t="s">
        <v>287</v>
      </c>
      <c r="O33" s="38" t="s">
        <v>535</v>
      </c>
      <c r="P33" s="38" t="s">
        <v>293</v>
      </c>
      <c r="Q33" s="38" t="s">
        <v>195</v>
      </c>
      <c r="R33" s="38" t="s">
        <v>352</v>
      </c>
      <c r="S33" s="38">
        <v>2</v>
      </c>
      <c r="T33" s="38" t="s">
        <v>195</v>
      </c>
      <c r="U33" s="38">
        <v>2</v>
      </c>
      <c r="V33" s="38">
        <v>3</v>
      </c>
      <c r="W33" s="38" t="s">
        <v>195</v>
      </c>
      <c r="X33" s="38" t="s">
        <v>368</v>
      </c>
      <c r="Y33" s="38" t="s">
        <v>563</v>
      </c>
      <c r="Z33" s="38">
        <v>2</v>
      </c>
      <c r="AA33" s="38">
        <v>1</v>
      </c>
      <c r="AB33" s="38">
        <v>8</v>
      </c>
      <c r="AC33" s="38">
        <v>6</v>
      </c>
      <c r="AD33" s="38">
        <v>1</v>
      </c>
      <c r="AE33" s="38" t="s">
        <v>195</v>
      </c>
    </row>
    <row r="34" spans="1:35" ht="27" x14ac:dyDescent="0.25">
      <c r="A34" s="28" t="s">
        <v>329</v>
      </c>
      <c r="B34" s="58" t="s">
        <v>199</v>
      </c>
      <c r="C34" s="57">
        <v>2</v>
      </c>
      <c r="D34" s="37" t="s">
        <v>492</v>
      </c>
      <c r="E34" s="37">
        <v>1</v>
      </c>
      <c r="F34" s="58" t="s">
        <v>199</v>
      </c>
      <c r="G34" s="37" t="s">
        <v>195</v>
      </c>
      <c r="H34" s="37" t="s">
        <v>51</v>
      </c>
      <c r="I34" s="37" t="s">
        <v>51</v>
      </c>
      <c r="J34" s="37" t="s">
        <v>51</v>
      </c>
      <c r="K34" s="37" t="s">
        <v>51</v>
      </c>
      <c r="L34" s="37" t="s">
        <v>216</v>
      </c>
      <c r="M34" s="38" t="s">
        <v>334</v>
      </c>
      <c r="N34" s="37" t="s">
        <v>51</v>
      </c>
      <c r="O34" s="37" t="s">
        <v>226</v>
      </c>
      <c r="P34" s="37" t="s">
        <v>51</v>
      </c>
      <c r="Q34" s="37">
        <v>1</v>
      </c>
      <c r="R34" s="37" t="s">
        <v>353</v>
      </c>
      <c r="S34" s="37">
        <v>1</v>
      </c>
      <c r="T34" s="37">
        <v>1</v>
      </c>
      <c r="U34" s="37" t="s">
        <v>195</v>
      </c>
      <c r="V34" s="37">
        <v>3</v>
      </c>
      <c r="W34" s="37">
        <v>1</v>
      </c>
      <c r="X34" s="37" t="s">
        <v>51</v>
      </c>
      <c r="Y34" s="37">
        <v>2</v>
      </c>
      <c r="Z34" s="37">
        <v>1</v>
      </c>
      <c r="AA34" s="37">
        <v>1</v>
      </c>
      <c r="AB34" s="37" t="s">
        <v>51</v>
      </c>
      <c r="AC34" s="37">
        <v>2</v>
      </c>
      <c r="AD34" s="38">
        <v>1</v>
      </c>
      <c r="AE34" s="37" t="s">
        <v>195</v>
      </c>
    </row>
    <row r="35" spans="1:35" s="14" customFormat="1" ht="40.5" x14ac:dyDescent="0.25">
      <c r="A35" s="28" t="s">
        <v>151</v>
      </c>
      <c r="B35" s="63" t="s">
        <v>230</v>
      </c>
      <c r="C35" s="65" t="s">
        <v>328</v>
      </c>
      <c r="D35" s="38" t="s">
        <v>51</v>
      </c>
      <c r="E35" s="38" t="s">
        <v>263</v>
      </c>
      <c r="F35" s="63" t="s">
        <v>330</v>
      </c>
      <c r="G35" s="38" t="s">
        <v>195</v>
      </c>
      <c r="H35" s="38" t="s">
        <v>332</v>
      </c>
      <c r="I35" s="38" t="s">
        <v>279</v>
      </c>
      <c r="J35" s="38" t="s">
        <v>512</v>
      </c>
      <c r="K35" s="38" t="s">
        <v>51</v>
      </c>
      <c r="L35" s="38" t="s">
        <v>195</v>
      </c>
      <c r="M35" s="38" t="s">
        <v>238</v>
      </c>
      <c r="N35" s="38" t="s">
        <v>288</v>
      </c>
      <c r="O35" s="38" t="s">
        <v>224</v>
      </c>
      <c r="P35" s="38" t="s">
        <v>294</v>
      </c>
      <c r="Q35" s="38" t="s">
        <v>195</v>
      </c>
      <c r="R35" s="38" t="s">
        <v>354</v>
      </c>
      <c r="S35" s="38" t="s">
        <v>195</v>
      </c>
      <c r="T35" s="38" t="s">
        <v>195</v>
      </c>
      <c r="U35" s="38" t="s">
        <v>195</v>
      </c>
      <c r="V35" s="38" t="s">
        <v>195</v>
      </c>
      <c r="W35" s="38" t="s">
        <v>195</v>
      </c>
      <c r="X35" s="38" t="s">
        <v>367</v>
      </c>
      <c r="Y35" s="38" t="s">
        <v>372</v>
      </c>
      <c r="Z35" s="38" t="s">
        <v>374</v>
      </c>
      <c r="AA35" s="38" t="s">
        <v>195</v>
      </c>
      <c r="AB35" s="38" t="s">
        <v>376</v>
      </c>
      <c r="AC35" s="38" t="s">
        <v>51</v>
      </c>
      <c r="AD35" s="38" t="s">
        <v>377</v>
      </c>
      <c r="AE35" s="38" t="s">
        <v>51</v>
      </c>
    </row>
    <row r="36" spans="1:35" x14ac:dyDescent="0.25">
      <c r="A36" s="28" t="s">
        <v>152</v>
      </c>
      <c r="B36" s="58" t="s">
        <v>195</v>
      </c>
      <c r="C36" s="64" t="s">
        <v>195</v>
      </c>
      <c r="D36" s="37" t="s">
        <v>195</v>
      </c>
      <c r="E36" s="37" t="s">
        <v>195</v>
      </c>
      <c r="F36" s="58" t="s">
        <v>195</v>
      </c>
      <c r="G36" s="37" t="s">
        <v>195</v>
      </c>
      <c r="H36" s="37" t="s">
        <v>195</v>
      </c>
      <c r="I36" s="37" t="s">
        <v>195</v>
      </c>
      <c r="J36" s="37" t="s">
        <v>195</v>
      </c>
      <c r="K36" s="37" t="s">
        <v>195</v>
      </c>
      <c r="L36" s="37" t="s">
        <v>195</v>
      </c>
      <c r="M36" s="37" t="s">
        <v>237</v>
      </c>
      <c r="N36" s="37" t="s">
        <v>195</v>
      </c>
      <c r="O36" s="37" t="s">
        <v>225</v>
      </c>
      <c r="P36" s="37" t="s">
        <v>195</v>
      </c>
      <c r="Q36" s="38" t="s">
        <v>195</v>
      </c>
      <c r="R36" s="37" t="s">
        <v>195</v>
      </c>
      <c r="S36" s="37" t="s">
        <v>195</v>
      </c>
      <c r="T36" s="37" t="s">
        <v>195</v>
      </c>
      <c r="U36" s="37" t="s">
        <v>195</v>
      </c>
      <c r="V36" s="38" t="s">
        <v>195</v>
      </c>
      <c r="W36" s="37" t="s">
        <v>195</v>
      </c>
      <c r="X36" s="37" t="s">
        <v>195</v>
      </c>
      <c r="Y36" s="37">
        <v>1</v>
      </c>
      <c r="Z36" s="37" t="s">
        <v>195</v>
      </c>
      <c r="AA36" s="37" t="s">
        <v>195</v>
      </c>
      <c r="AB36" s="37" t="s">
        <v>195</v>
      </c>
      <c r="AC36" s="37" t="s">
        <v>195</v>
      </c>
      <c r="AD36" s="38" t="s">
        <v>195</v>
      </c>
      <c r="AE36" s="37" t="s">
        <v>195</v>
      </c>
    </row>
    <row r="37" spans="1:35" s="14" customFormat="1" ht="189" x14ac:dyDescent="0.25">
      <c r="A37" s="28" t="s">
        <v>148</v>
      </c>
      <c r="B37" s="63" t="s">
        <v>659</v>
      </c>
      <c r="C37" s="65" t="s">
        <v>488</v>
      </c>
      <c r="D37" s="38" t="s">
        <v>493</v>
      </c>
      <c r="E37" s="38" t="s">
        <v>496</v>
      </c>
      <c r="F37" s="63" t="s">
        <v>431</v>
      </c>
      <c r="G37" s="38" t="s">
        <v>501</v>
      </c>
      <c r="H37" s="38" t="s">
        <v>503</v>
      </c>
      <c r="I37" s="38" t="s">
        <v>506</v>
      </c>
      <c r="J37" s="38"/>
      <c r="K37" s="38" t="s">
        <v>513</v>
      </c>
      <c r="L37" s="38" t="s">
        <v>217</v>
      </c>
      <c r="M37" s="38" t="s">
        <v>523</v>
      </c>
      <c r="N37" s="38" t="s">
        <v>530</v>
      </c>
      <c r="O37" s="38" t="s">
        <v>716</v>
      </c>
      <c r="P37" s="38" t="s">
        <v>335</v>
      </c>
      <c r="Q37" s="38" t="s">
        <v>342</v>
      </c>
      <c r="R37" s="38" t="s">
        <v>432</v>
      </c>
      <c r="S37" s="38" t="s">
        <v>539</v>
      </c>
      <c r="T37" s="38" t="s">
        <v>543</v>
      </c>
      <c r="U37" s="38" t="s">
        <v>304</v>
      </c>
      <c r="V37" s="38" t="s">
        <v>547</v>
      </c>
      <c r="W37" s="38" t="s">
        <v>554</v>
      </c>
      <c r="X37" s="38" t="s">
        <v>570</v>
      </c>
      <c r="Y37" s="38" t="s">
        <v>564</v>
      </c>
      <c r="Z37" s="38"/>
      <c r="AA37" s="38" t="s">
        <v>566</v>
      </c>
      <c r="AB37" s="38" t="s">
        <v>514</v>
      </c>
      <c r="AC37" s="38"/>
      <c r="AD37" s="38" t="s">
        <v>569</v>
      </c>
      <c r="AE37" s="38" t="s">
        <v>378</v>
      </c>
    </row>
    <row r="38" spans="1:35" s="14" customFormat="1" x14ac:dyDescent="0.25">
      <c r="A38" s="55" t="s">
        <v>388</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row>
    <row r="39" spans="1:35" s="14" customFormat="1" x14ac:dyDescent="0.25">
      <c r="A39" s="5" t="s">
        <v>389</v>
      </c>
      <c r="B39" s="5">
        <f>50200+20700+19100+9800</f>
        <v>99800</v>
      </c>
      <c r="C39" s="5">
        <f>1400+1500</f>
        <v>2900</v>
      </c>
      <c r="D39" s="5">
        <f>3000+3200</f>
        <v>6200</v>
      </c>
      <c r="E39" s="5">
        <f>2600+1400</f>
        <v>4000</v>
      </c>
      <c r="F39" s="5">
        <f>44300+18500</f>
        <v>62800</v>
      </c>
      <c r="G39" s="5" t="s">
        <v>393</v>
      </c>
      <c r="H39" s="5">
        <f>43800+23900</f>
        <v>67700</v>
      </c>
      <c r="I39" s="5">
        <f>7200+3400</f>
        <v>10600</v>
      </c>
      <c r="J39" s="5">
        <f>46500+11500</f>
        <v>58000</v>
      </c>
      <c r="K39" s="5">
        <f>4100+2700</f>
        <v>6800</v>
      </c>
      <c r="L39" s="5">
        <f>13800+5900+19000+6800</f>
        <v>45500</v>
      </c>
      <c r="M39" s="5">
        <f>14500+6200</f>
        <v>20700</v>
      </c>
      <c r="N39" s="25">
        <f>45800+6700</f>
        <v>52500</v>
      </c>
      <c r="O39" s="5"/>
      <c r="P39" s="5"/>
      <c r="Q39" s="5"/>
      <c r="R39" s="5"/>
      <c r="S39" s="5"/>
      <c r="T39" s="5"/>
      <c r="U39" s="5"/>
      <c r="V39" s="5"/>
      <c r="W39" s="5"/>
      <c r="X39" s="5"/>
      <c r="Y39" s="5"/>
      <c r="Z39" s="5"/>
      <c r="AA39" s="5"/>
      <c r="AB39" s="5"/>
      <c r="AC39" s="5"/>
      <c r="AD39" s="5"/>
      <c r="AE39" s="5"/>
      <c r="AF39" s="5"/>
      <c r="AG39" s="5"/>
      <c r="AH39" s="5"/>
    </row>
    <row r="40" spans="1:35" s="14" customFormat="1" x14ac:dyDescent="0.25">
      <c r="A40" s="5" t="s">
        <v>390</v>
      </c>
      <c r="B40" s="5">
        <f>19100+50200</f>
        <v>69300</v>
      </c>
      <c r="C40" s="5">
        <v>1400</v>
      </c>
      <c r="D40" s="5">
        <v>3000</v>
      </c>
      <c r="E40" s="5">
        <v>2600</v>
      </c>
      <c r="F40" s="5">
        <v>44300</v>
      </c>
      <c r="G40" s="5" t="s">
        <v>393</v>
      </c>
      <c r="H40" s="5">
        <v>43800</v>
      </c>
      <c r="I40" s="5">
        <v>7200</v>
      </c>
      <c r="J40" s="5">
        <v>46500</v>
      </c>
      <c r="K40" s="5">
        <v>4100</v>
      </c>
      <c r="L40" s="5">
        <f>13800+19000</f>
        <v>32800</v>
      </c>
      <c r="M40" s="5">
        <v>14500</v>
      </c>
      <c r="N40" s="25">
        <v>45800</v>
      </c>
      <c r="O40" s="5"/>
      <c r="P40" s="5"/>
      <c r="Q40" s="5"/>
      <c r="R40" s="5"/>
      <c r="S40" s="5"/>
      <c r="T40" s="5"/>
      <c r="U40" s="5"/>
      <c r="V40" s="5"/>
      <c r="W40" s="5"/>
      <c r="X40" s="5"/>
      <c r="Y40" s="5"/>
      <c r="Z40" s="5"/>
      <c r="AA40" s="5"/>
      <c r="AB40" s="5"/>
      <c r="AC40" s="5"/>
      <c r="AD40" s="5"/>
      <c r="AE40" s="5"/>
      <c r="AF40" s="5"/>
      <c r="AG40" s="5"/>
      <c r="AH40" s="5"/>
    </row>
    <row r="41" spans="1:35" s="14" customFormat="1" x14ac:dyDescent="0.25">
      <c r="A41" s="5" t="s">
        <v>392</v>
      </c>
      <c r="B41" s="24">
        <f>B40/B39</f>
        <v>0.69438877755511019</v>
      </c>
      <c r="C41" s="24">
        <f>C40/C39</f>
        <v>0.48275862068965519</v>
      </c>
      <c r="D41" s="24">
        <f>D40/D39</f>
        <v>0.4838709677419355</v>
      </c>
      <c r="E41" s="24">
        <f>E40/E39</f>
        <v>0.65</v>
      </c>
      <c r="F41" s="24">
        <f>F40/F39</f>
        <v>0.70541401273885351</v>
      </c>
      <c r="G41" s="24" t="s">
        <v>393</v>
      </c>
      <c r="H41" s="24">
        <f t="shared" ref="H41:N41" si="0">H40/H39</f>
        <v>0.64697193500738548</v>
      </c>
      <c r="I41" s="24">
        <f t="shared" si="0"/>
        <v>0.67924528301886788</v>
      </c>
      <c r="J41" s="24">
        <f t="shared" si="0"/>
        <v>0.80172413793103448</v>
      </c>
      <c r="K41" s="24">
        <f t="shared" si="0"/>
        <v>0.6029411764705882</v>
      </c>
      <c r="L41" s="24">
        <f t="shared" si="0"/>
        <v>0.72087912087912087</v>
      </c>
      <c r="M41" s="24">
        <f t="shared" si="0"/>
        <v>0.70048309178743962</v>
      </c>
      <c r="N41" s="26">
        <f t="shared" si="0"/>
        <v>0.87238095238095237</v>
      </c>
      <c r="O41" s="24"/>
      <c r="P41" s="24"/>
      <c r="Q41" s="24"/>
      <c r="R41" s="24"/>
      <c r="S41" s="24"/>
      <c r="T41" s="24"/>
      <c r="U41" s="24"/>
      <c r="V41" s="24"/>
      <c r="W41" s="24"/>
      <c r="X41" s="24"/>
      <c r="Y41" s="24"/>
      <c r="Z41" s="24"/>
      <c r="AA41" s="24"/>
      <c r="AB41" s="24"/>
      <c r="AC41" s="24"/>
      <c r="AD41" s="24"/>
      <c r="AE41" s="24"/>
      <c r="AF41" s="24"/>
      <c r="AG41" s="24"/>
      <c r="AH41" s="24"/>
    </row>
    <row r="42" spans="1:35" s="14" customFormat="1" x14ac:dyDescent="0.25">
      <c r="A42" s="5" t="s">
        <v>391</v>
      </c>
      <c r="B42" s="23">
        <f>((50200+20700)*2.36+(19100+9800)*2.16)/B39</f>
        <v>2.3020841683366733</v>
      </c>
      <c r="C42" s="5">
        <v>1.54</v>
      </c>
      <c r="D42" s="5">
        <v>1.51</v>
      </c>
      <c r="E42" s="5">
        <v>2.37</v>
      </c>
      <c r="F42" s="5">
        <v>2.14</v>
      </c>
      <c r="G42" s="5" t="s">
        <v>393</v>
      </c>
      <c r="H42" s="5">
        <v>2.09</v>
      </c>
      <c r="I42" s="5">
        <v>2.1</v>
      </c>
      <c r="J42" s="5">
        <v>3</v>
      </c>
      <c r="K42" s="5">
        <v>1.86</v>
      </c>
      <c r="L42" s="23">
        <f>((19000+6800)*2.6+(13800+5900)*2.3)/L39</f>
        <v>2.4701098901098901</v>
      </c>
      <c r="M42" s="5">
        <v>2.37</v>
      </c>
      <c r="N42" s="25">
        <v>4.0199999999999996</v>
      </c>
      <c r="O42" s="5"/>
      <c r="P42" s="5"/>
      <c r="Q42" s="5"/>
      <c r="R42" s="5"/>
      <c r="S42" s="5"/>
      <c r="T42" s="5"/>
      <c r="U42" s="5"/>
      <c r="V42" s="5"/>
      <c r="W42" s="5"/>
      <c r="X42" s="5"/>
      <c r="Y42" s="5"/>
      <c r="Z42" s="5"/>
      <c r="AA42" s="5"/>
      <c r="AB42" s="5"/>
      <c r="AC42" s="5"/>
      <c r="AD42" s="5"/>
      <c r="AE42" s="5"/>
      <c r="AF42" s="5"/>
      <c r="AG42" s="5"/>
      <c r="AH42" s="5"/>
    </row>
    <row r="43" spans="1:35" s="14" customFormat="1" x14ac:dyDescent="0.25">
      <c r="A43" s="55" t="s">
        <v>394</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row>
    <row r="44" spans="1:35" s="14" customFormat="1" x14ac:dyDescent="0.25">
      <c r="A44" s="5"/>
      <c r="B44" s="23"/>
      <c r="C44" s="5"/>
      <c r="D44" s="5"/>
      <c r="E44" s="5"/>
      <c r="F44" s="5"/>
      <c r="G44" s="5"/>
      <c r="H44" s="5"/>
      <c r="I44" s="5"/>
      <c r="J44" s="5"/>
      <c r="K44" s="5"/>
      <c r="L44" s="5"/>
      <c r="M44" s="23"/>
      <c r="N44" s="5"/>
      <c r="O44" s="28"/>
      <c r="P44" s="5"/>
      <c r="Q44" s="5"/>
      <c r="R44" s="5"/>
      <c r="S44" s="5"/>
      <c r="T44" s="5"/>
      <c r="U44" s="5"/>
      <c r="V44" s="5"/>
      <c r="W44" s="5"/>
      <c r="X44" s="5"/>
      <c r="Y44" s="5"/>
      <c r="Z44" s="5"/>
      <c r="AA44" s="5"/>
      <c r="AB44" s="5"/>
      <c r="AC44" s="5"/>
      <c r="AD44" s="5"/>
      <c r="AE44" s="5"/>
      <c r="AF44" s="5"/>
      <c r="AG44" s="5"/>
      <c r="AH44" s="5"/>
      <c r="AI44" s="5"/>
    </row>
    <row r="45" spans="1:35" s="14" customFormat="1" x14ac:dyDescent="0.25">
      <c r="A45" s="5"/>
      <c r="B45" s="23"/>
      <c r="C45" s="5"/>
      <c r="D45" s="5"/>
      <c r="E45" s="5"/>
      <c r="F45" s="5"/>
      <c r="G45" s="5"/>
      <c r="H45" s="5"/>
      <c r="I45" s="5"/>
      <c r="J45" s="5"/>
      <c r="K45" s="5"/>
      <c r="L45" s="5"/>
      <c r="M45" s="23"/>
      <c r="N45" s="5"/>
      <c r="O45" s="28"/>
      <c r="P45" s="5"/>
      <c r="Q45" s="5"/>
      <c r="R45" s="5"/>
      <c r="S45" s="5"/>
      <c r="T45" s="5"/>
      <c r="U45" s="5"/>
      <c r="V45" s="5"/>
      <c r="W45" s="5"/>
      <c r="X45" s="5"/>
      <c r="Y45" s="5"/>
      <c r="Z45" s="5"/>
      <c r="AA45" s="5"/>
      <c r="AB45" s="5"/>
      <c r="AC45" s="5"/>
      <c r="AD45" s="5"/>
      <c r="AE45" s="5"/>
      <c r="AF45" s="5"/>
      <c r="AG45" s="5"/>
      <c r="AH45" s="5"/>
      <c r="AI45" s="5"/>
    </row>
  </sheetData>
  <mergeCells count="2">
    <mergeCell ref="A38:AI38"/>
    <mergeCell ref="A43:AI43"/>
  </mergeCells>
  <phoneticPr fontId="4" type="noConversion"/>
  <pageMargins left="0.7" right="0.7" top="0.75" bottom="0.75" header="0.3" footer="0.3"/>
  <pageSetup paperSize="3" orientation="landscape" r:id="rId1"/>
  <headerFooter>
    <oddHeader>&amp;L&amp;"-,Bold"Rome Parks and Recreation Master Plan&amp;"-,Regular"
Open Space Inventory&amp;R&amp;G</oddHeader>
    <oddFooter>&amp;R&amp;P</oddFooter>
  </headerFooter>
  <legacyDrawing r:id="rId2"/>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3AB-CDFF-473E-9534-1C02FA9BEA64}">
  <dimension ref="A3:G31"/>
  <sheetViews>
    <sheetView tabSelected="1" workbookViewId="0">
      <selection activeCell="E13" sqref="E13"/>
    </sheetView>
  </sheetViews>
  <sheetFormatPr defaultRowHeight="15" x14ac:dyDescent="0.25"/>
  <cols>
    <col min="1" max="1" width="29" bestFit="1" customWidth="1"/>
    <col min="2" max="2" width="22.7109375" customWidth="1"/>
    <col min="3" max="3" width="23.5703125" customWidth="1"/>
    <col min="4" max="4" width="16" customWidth="1"/>
    <col min="5" max="5" width="20.7109375" customWidth="1"/>
    <col min="6" max="6" width="24" customWidth="1"/>
    <col min="7" max="7" width="22.140625" customWidth="1"/>
    <col min="8" max="8" width="20.140625" bestFit="1" customWidth="1"/>
  </cols>
  <sheetData>
    <row r="3" spans="1:7" ht="15.75" x14ac:dyDescent="0.25">
      <c r="A3" s="6" t="s">
        <v>15</v>
      </c>
      <c r="B3" s="1"/>
      <c r="C3" s="1"/>
      <c r="D3" s="1"/>
      <c r="E3" s="1"/>
    </row>
    <row r="4" spans="1:7" x14ac:dyDescent="0.25">
      <c r="A4" s="2" t="s">
        <v>25</v>
      </c>
      <c r="B4" s="7" t="s">
        <v>17</v>
      </c>
      <c r="C4" s="8" t="s">
        <v>727</v>
      </c>
      <c r="D4" s="8" t="s">
        <v>754</v>
      </c>
      <c r="E4" s="2" t="s">
        <v>721</v>
      </c>
      <c r="F4" s="2" t="s">
        <v>750</v>
      </c>
      <c r="G4" s="2" t="s">
        <v>726</v>
      </c>
    </row>
    <row r="5" spans="1:7" ht="40.5" x14ac:dyDescent="0.25">
      <c r="A5" s="4" t="s">
        <v>16</v>
      </c>
      <c r="B5" s="10" t="s">
        <v>747</v>
      </c>
      <c r="C5" s="9" t="s">
        <v>728</v>
      </c>
      <c r="D5" s="9"/>
      <c r="E5" s="10" t="s">
        <v>722</v>
      </c>
      <c r="F5" s="10" t="s">
        <v>751</v>
      </c>
      <c r="G5" s="10" t="s">
        <v>801</v>
      </c>
    </row>
    <row r="6" spans="1:7" ht="27" x14ac:dyDescent="0.25">
      <c r="A6" s="11" t="s">
        <v>719</v>
      </c>
      <c r="B6" s="9" t="s">
        <v>723</v>
      </c>
      <c r="C6" s="9" t="s">
        <v>728</v>
      </c>
      <c r="D6" s="9">
        <v>30</v>
      </c>
      <c r="E6" s="10" t="s">
        <v>720</v>
      </c>
      <c r="F6" s="10" t="s">
        <v>752</v>
      </c>
      <c r="G6" s="9"/>
    </row>
    <row r="7" spans="1:7" ht="27" x14ac:dyDescent="0.25">
      <c r="A7" s="11" t="s">
        <v>730</v>
      </c>
      <c r="B7" s="9" t="s">
        <v>0</v>
      </c>
      <c r="C7" s="9" t="s">
        <v>748</v>
      </c>
      <c r="D7" s="9">
        <v>31</v>
      </c>
      <c r="E7" s="10" t="s">
        <v>722</v>
      </c>
      <c r="F7" s="10" t="s">
        <v>757</v>
      </c>
      <c r="G7" s="9"/>
    </row>
    <row r="8" spans="1:7" x14ac:dyDescent="0.25">
      <c r="A8" s="11" t="s">
        <v>731</v>
      </c>
      <c r="B8" s="9" t="s">
        <v>755</v>
      </c>
      <c r="C8" s="9" t="s">
        <v>758</v>
      </c>
      <c r="D8" s="9">
        <v>13</v>
      </c>
      <c r="E8" s="10" t="s">
        <v>722</v>
      </c>
      <c r="F8" s="10" t="s">
        <v>756</v>
      </c>
      <c r="G8" s="9" t="s">
        <v>765</v>
      </c>
    </row>
    <row r="9" spans="1:7" x14ac:dyDescent="0.25">
      <c r="A9" s="11" t="s">
        <v>732</v>
      </c>
      <c r="B9" s="9" t="s">
        <v>0</v>
      </c>
      <c r="C9" s="9" t="s">
        <v>748</v>
      </c>
      <c r="D9" s="9">
        <v>15</v>
      </c>
      <c r="E9" s="10" t="s">
        <v>722</v>
      </c>
      <c r="F9" s="10" t="s">
        <v>756</v>
      </c>
      <c r="G9" s="9"/>
    </row>
    <row r="10" spans="1:7" ht="27" x14ac:dyDescent="0.25">
      <c r="A10" s="12" t="s">
        <v>733</v>
      </c>
      <c r="B10" s="10" t="s">
        <v>759</v>
      </c>
      <c r="C10" s="9" t="s">
        <v>760</v>
      </c>
      <c r="D10" s="9">
        <v>5</v>
      </c>
      <c r="E10" s="10" t="s">
        <v>722</v>
      </c>
      <c r="F10" s="10" t="s">
        <v>761</v>
      </c>
      <c r="G10" s="9"/>
    </row>
    <row r="11" spans="1:7" ht="27" x14ac:dyDescent="0.25">
      <c r="A11" s="11" t="s">
        <v>734</v>
      </c>
      <c r="B11" s="10" t="s">
        <v>762</v>
      </c>
      <c r="C11" s="9" t="s">
        <v>749</v>
      </c>
      <c r="D11" s="9">
        <v>1</v>
      </c>
      <c r="E11" s="54">
        <v>40</v>
      </c>
      <c r="F11" s="10" t="s">
        <v>763</v>
      </c>
      <c r="G11" s="10" t="s">
        <v>764</v>
      </c>
    </row>
    <row r="12" spans="1:7" ht="27" x14ac:dyDescent="0.25">
      <c r="A12" s="11" t="s">
        <v>735</v>
      </c>
      <c r="B12" s="10" t="s">
        <v>766</v>
      </c>
      <c r="C12" s="9" t="s">
        <v>767</v>
      </c>
      <c r="D12" s="9"/>
      <c r="E12" s="54">
        <v>30</v>
      </c>
      <c r="F12" s="10" t="s">
        <v>768</v>
      </c>
      <c r="G12" s="9"/>
    </row>
    <row r="13" spans="1:7" ht="27" x14ac:dyDescent="0.25">
      <c r="A13" s="11" t="s">
        <v>736</v>
      </c>
      <c r="B13" s="9" t="s">
        <v>769</v>
      </c>
      <c r="C13" s="9" t="s">
        <v>770</v>
      </c>
      <c r="D13" s="9">
        <v>20</v>
      </c>
      <c r="E13" s="10" t="s">
        <v>722</v>
      </c>
      <c r="F13" s="10" t="s">
        <v>771</v>
      </c>
      <c r="G13" s="9"/>
    </row>
    <row r="14" spans="1:7" ht="27" x14ac:dyDescent="0.25">
      <c r="A14" s="11" t="s">
        <v>737</v>
      </c>
      <c r="B14" s="9" t="s">
        <v>772</v>
      </c>
      <c r="C14" s="9" t="s">
        <v>773</v>
      </c>
      <c r="D14" s="9">
        <v>18</v>
      </c>
      <c r="E14" s="10" t="s">
        <v>722</v>
      </c>
      <c r="F14" s="10" t="s">
        <v>757</v>
      </c>
      <c r="G14" s="9"/>
    </row>
    <row r="15" spans="1:7" ht="27" x14ac:dyDescent="0.25">
      <c r="A15" s="12" t="s">
        <v>738</v>
      </c>
      <c r="B15" s="9" t="s">
        <v>0</v>
      </c>
      <c r="C15" s="9" t="s">
        <v>774</v>
      </c>
      <c r="D15" s="9" t="s">
        <v>802</v>
      </c>
      <c r="E15" s="10" t="s">
        <v>722</v>
      </c>
      <c r="F15" s="10" t="s">
        <v>775</v>
      </c>
      <c r="G15" s="9"/>
    </row>
    <row r="16" spans="1:7" ht="27" x14ac:dyDescent="0.25">
      <c r="A16" s="11" t="s">
        <v>739</v>
      </c>
      <c r="B16" s="9" t="s">
        <v>0</v>
      </c>
      <c r="C16" s="9" t="s">
        <v>748</v>
      </c>
      <c r="D16" s="9">
        <v>36</v>
      </c>
      <c r="E16" s="10" t="s">
        <v>722</v>
      </c>
      <c r="F16" s="10" t="s">
        <v>771</v>
      </c>
      <c r="G16" s="9"/>
    </row>
    <row r="17" spans="1:7" ht="27" x14ac:dyDescent="0.25">
      <c r="A17" s="12" t="s">
        <v>740</v>
      </c>
      <c r="B17" s="9" t="s">
        <v>0</v>
      </c>
      <c r="C17" s="9" t="s">
        <v>776</v>
      </c>
      <c r="D17" s="9">
        <v>37</v>
      </c>
      <c r="E17" s="10" t="s">
        <v>722</v>
      </c>
      <c r="F17" s="10" t="s">
        <v>777</v>
      </c>
      <c r="G17" s="9"/>
    </row>
    <row r="18" spans="1:7" ht="27" x14ac:dyDescent="0.25">
      <c r="A18" s="11" t="s">
        <v>741</v>
      </c>
      <c r="B18" s="9" t="s">
        <v>0</v>
      </c>
      <c r="C18" s="9" t="s">
        <v>748</v>
      </c>
      <c r="D18" s="9">
        <v>22</v>
      </c>
      <c r="E18" s="10" t="s">
        <v>722</v>
      </c>
      <c r="F18" s="10" t="s">
        <v>757</v>
      </c>
      <c r="G18" s="9"/>
    </row>
    <row r="19" spans="1:7" ht="27" x14ac:dyDescent="0.25">
      <c r="A19" s="11" t="s">
        <v>742</v>
      </c>
      <c r="B19" s="9" t="s">
        <v>0</v>
      </c>
      <c r="C19" s="9" t="s">
        <v>773</v>
      </c>
      <c r="D19" s="9">
        <v>9</v>
      </c>
      <c r="E19" s="10" t="s">
        <v>722</v>
      </c>
      <c r="F19" s="10" t="s">
        <v>757</v>
      </c>
      <c r="G19" s="9"/>
    </row>
    <row r="20" spans="1:7" ht="27" x14ac:dyDescent="0.25">
      <c r="A20" s="12" t="s">
        <v>743</v>
      </c>
      <c r="B20" s="9" t="s">
        <v>0</v>
      </c>
      <c r="C20" s="9" t="s">
        <v>774</v>
      </c>
      <c r="D20" s="9">
        <v>18</v>
      </c>
      <c r="E20" s="10" t="s">
        <v>722</v>
      </c>
      <c r="F20" s="10" t="s">
        <v>778</v>
      </c>
      <c r="G20" s="9"/>
    </row>
    <row r="21" spans="1:7" ht="40.5" x14ac:dyDescent="0.25">
      <c r="A21" s="11" t="s">
        <v>744</v>
      </c>
      <c r="B21" s="10" t="s">
        <v>779</v>
      </c>
      <c r="C21" s="9" t="s">
        <v>780</v>
      </c>
      <c r="D21" s="9">
        <v>17</v>
      </c>
      <c r="E21" s="10" t="s">
        <v>722</v>
      </c>
      <c r="F21" s="10" t="s">
        <v>781</v>
      </c>
      <c r="G21" s="9"/>
    </row>
    <row r="22" spans="1:7" ht="54" x14ac:dyDescent="0.25">
      <c r="A22" s="12" t="s">
        <v>745</v>
      </c>
      <c r="B22" s="9" t="s">
        <v>10</v>
      </c>
      <c r="C22" s="9" t="s">
        <v>782</v>
      </c>
      <c r="D22" s="9">
        <v>35</v>
      </c>
      <c r="E22" s="10" t="s">
        <v>722</v>
      </c>
      <c r="F22" s="10" t="s">
        <v>783</v>
      </c>
      <c r="G22" s="10" t="s">
        <v>808</v>
      </c>
    </row>
    <row r="23" spans="1:7" x14ac:dyDescent="0.25">
      <c r="A23" s="11" t="s">
        <v>746</v>
      </c>
      <c r="B23" s="9" t="s">
        <v>784</v>
      </c>
      <c r="C23" s="9" t="s">
        <v>785</v>
      </c>
      <c r="D23" s="9">
        <v>6</v>
      </c>
      <c r="E23" s="10" t="s">
        <v>722</v>
      </c>
      <c r="F23" s="10" t="s">
        <v>756</v>
      </c>
      <c r="G23" s="9"/>
    </row>
    <row r="24" spans="1:7" ht="40.5" x14ac:dyDescent="0.25">
      <c r="A24" s="4" t="s">
        <v>792</v>
      </c>
      <c r="B24" s="9" t="s">
        <v>724</v>
      </c>
      <c r="C24" s="53" t="s">
        <v>749</v>
      </c>
      <c r="D24" s="9">
        <v>27</v>
      </c>
      <c r="E24" s="10" t="s">
        <v>725</v>
      </c>
      <c r="F24" s="10" t="s">
        <v>729</v>
      </c>
      <c r="G24" s="10" t="s">
        <v>753</v>
      </c>
    </row>
    <row r="25" spans="1:7" ht="27" x14ac:dyDescent="0.25">
      <c r="A25" s="4" t="s">
        <v>24</v>
      </c>
      <c r="B25" s="10" t="s">
        <v>786</v>
      </c>
      <c r="C25" s="9" t="s">
        <v>787</v>
      </c>
      <c r="D25" s="9" t="s">
        <v>791</v>
      </c>
      <c r="E25" s="10" t="s">
        <v>722</v>
      </c>
      <c r="F25" s="10"/>
      <c r="G25" s="9" t="s">
        <v>793</v>
      </c>
    </row>
    <row r="26" spans="1:7" ht="27" x14ac:dyDescent="0.25">
      <c r="A26" s="11" t="s">
        <v>796</v>
      </c>
      <c r="B26" s="9" t="s">
        <v>797</v>
      </c>
      <c r="C26" s="9" t="s">
        <v>798</v>
      </c>
      <c r="D26" s="9" t="s">
        <v>800</v>
      </c>
      <c r="E26" s="10" t="s">
        <v>722</v>
      </c>
      <c r="F26" s="10" t="s">
        <v>799</v>
      </c>
      <c r="G26" s="9" t="s">
        <v>805</v>
      </c>
    </row>
    <row r="27" spans="1:7" x14ac:dyDescent="0.25">
      <c r="A27" s="4" t="s">
        <v>26</v>
      </c>
      <c r="B27" s="9" t="s">
        <v>755</v>
      </c>
      <c r="C27" s="9"/>
      <c r="D27" s="9"/>
      <c r="E27" s="10"/>
      <c r="F27" s="10"/>
      <c r="G27" s="9"/>
    </row>
    <row r="28" spans="1:7" ht="40.5" x14ac:dyDescent="0.25">
      <c r="A28" s="11" t="s">
        <v>788</v>
      </c>
      <c r="B28" s="9" t="s">
        <v>804</v>
      </c>
      <c r="C28" s="9" t="s">
        <v>803</v>
      </c>
      <c r="D28" s="9"/>
      <c r="E28" s="10" t="s">
        <v>722</v>
      </c>
      <c r="F28" s="10" t="s">
        <v>794</v>
      </c>
      <c r="G28" s="10" t="s">
        <v>795</v>
      </c>
    </row>
    <row r="29" spans="1:7" ht="40.5" x14ac:dyDescent="0.25">
      <c r="A29" s="11" t="s">
        <v>789</v>
      </c>
      <c r="B29" s="9" t="s">
        <v>804</v>
      </c>
      <c r="C29" s="9" t="s">
        <v>803</v>
      </c>
      <c r="D29" s="9"/>
      <c r="E29" s="10" t="s">
        <v>722</v>
      </c>
      <c r="F29" s="10" t="s">
        <v>794</v>
      </c>
      <c r="G29" s="10" t="s">
        <v>795</v>
      </c>
    </row>
    <row r="30" spans="1:7" ht="40.5" x14ac:dyDescent="0.25">
      <c r="A30" s="11" t="s">
        <v>790</v>
      </c>
      <c r="B30" s="9" t="s">
        <v>804</v>
      </c>
      <c r="C30" s="9" t="s">
        <v>803</v>
      </c>
      <c r="D30" s="9"/>
      <c r="E30" s="10" t="s">
        <v>722</v>
      </c>
      <c r="F30" s="10" t="s">
        <v>794</v>
      </c>
      <c r="G30" s="10" t="s">
        <v>795</v>
      </c>
    </row>
    <row r="31" spans="1:7" ht="27" x14ac:dyDescent="0.25">
      <c r="A31" s="11" t="s">
        <v>806</v>
      </c>
      <c r="B31" s="9" t="s">
        <v>755</v>
      </c>
      <c r="C31" s="9" t="s">
        <v>803</v>
      </c>
      <c r="D31" s="9"/>
      <c r="E31" s="10"/>
      <c r="F31" s="10"/>
      <c r="G31" s="10" t="s">
        <v>807</v>
      </c>
    </row>
  </sheetData>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B1CA-850D-457D-8BB6-2A524617CFEF}">
  <dimension ref="A3:E41"/>
  <sheetViews>
    <sheetView workbookViewId="0">
      <pane xSplit="1" topLeftCell="B1" activePane="topRight" state="frozen"/>
      <selection pane="topRight" activeCell="A4" sqref="A4:E35"/>
    </sheetView>
  </sheetViews>
  <sheetFormatPr defaultRowHeight="15" x14ac:dyDescent="0.25"/>
  <cols>
    <col min="1" max="1" width="20.5703125" customWidth="1"/>
    <col min="2" max="2" width="27.5703125" customWidth="1"/>
    <col min="3" max="3" width="26" customWidth="1"/>
    <col min="4" max="4" width="26.140625" customWidth="1"/>
    <col min="5" max="5" width="27.85546875" customWidth="1"/>
  </cols>
  <sheetData>
    <row r="3" spans="1:5" ht="15.75" x14ac:dyDescent="0.25">
      <c r="A3" s="56" t="s">
        <v>421</v>
      </c>
      <c r="B3" s="56"/>
      <c r="C3" s="1"/>
    </row>
    <row r="4" spans="1:5" x14ac:dyDescent="0.25">
      <c r="A4" s="52" t="s">
        <v>23</v>
      </c>
      <c r="B4" s="36" t="s">
        <v>297</v>
      </c>
      <c r="C4" s="36" t="s">
        <v>418</v>
      </c>
      <c r="D4" s="36" t="s">
        <v>317</v>
      </c>
      <c r="E4" s="36" t="s">
        <v>73</v>
      </c>
    </row>
    <row r="5" spans="1:5" x14ac:dyDescent="0.25">
      <c r="A5" s="28" t="s">
        <v>79</v>
      </c>
      <c r="B5" s="37">
        <v>18</v>
      </c>
      <c r="C5" s="37"/>
      <c r="D5" s="37">
        <v>23</v>
      </c>
      <c r="E5" s="37">
        <v>26</v>
      </c>
    </row>
    <row r="6" spans="1:5" x14ac:dyDescent="0.25">
      <c r="A6" s="28" t="s">
        <v>77</v>
      </c>
      <c r="B6" s="37">
        <v>4713</v>
      </c>
      <c r="C6" s="37"/>
      <c r="D6" s="37">
        <v>7484</v>
      </c>
      <c r="E6" s="37">
        <v>4705</v>
      </c>
    </row>
    <row r="7" spans="1:5" x14ac:dyDescent="0.25">
      <c r="A7" s="28" t="s">
        <v>36</v>
      </c>
      <c r="B7" s="40" t="s">
        <v>298</v>
      </c>
      <c r="C7" s="40" t="s">
        <v>419</v>
      </c>
      <c r="D7" s="40" t="s">
        <v>318</v>
      </c>
      <c r="E7" s="40" t="s">
        <v>94</v>
      </c>
    </row>
    <row r="8" spans="1:5" x14ac:dyDescent="0.25">
      <c r="A8" s="28" t="s">
        <v>434</v>
      </c>
      <c r="B8" s="40" t="s">
        <v>571</v>
      </c>
      <c r="C8" s="40"/>
      <c r="D8" s="40" t="s">
        <v>572</v>
      </c>
      <c r="E8" s="40" t="s">
        <v>573</v>
      </c>
    </row>
    <row r="9" spans="1:5" x14ac:dyDescent="0.25">
      <c r="A9" s="28" t="s">
        <v>78</v>
      </c>
      <c r="B9" s="40">
        <v>7.5309999999999997</v>
      </c>
      <c r="C9" s="40"/>
      <c r="D9" s="40">
        <v>18.3136633802124</v>
      </c>
      <c r="E9" s="40">
        <v>2.4649243323499999</v>
      </c>
    </row>
    <row r="10" spans="1:5" x14ac:dyDescent="0.25">
      <c r="A10" s="28" t="s">
        <v>112</v>
      </c>
      <c r="B10" s="40">
        <v>542</v>
      </c>
      <c r="C10" s="40"/>
      <c r="D10" s="40"/>
      <c r="E10" s="40">
        <v>681</v>
      </c>
    </row>
    <row r="11" spans="1:5" x14ac:dyDescent="0.25">
      <c r="A11" s="28" t="s">
        <v>113</v>
      </c>
      <c r="B11" s="40" t="s">
        <v>299</v>
      </c>
      <c r="C11" s="40"/>
      <c r="D11" s="40"/>
      <c r="E11" s="40" t="s">
        <v>118</v>
      </c>
    </row>
    <row r="12" spans="1:5" x14ac:dyDescent="0.25">
      <c r="A12" s="28" t="s">
        <v>126</v>
      </c>
      <c r="B12" s="40" t="s">
        <v>463</v>
      </c>
      <c r="C12" s="40"/>
      <c r="D12" s="40" t="s">
        <v>468</v>
      </c>
      <c r="E12" s="40" t="s">
        <v>463</v>
      </c>
    </row>
    <row r="13" spans="1:5" x14ac:dyDescent="0.25">
      <c r="A13" s="28" t="s">
        <v>18</v>
      </c>
      <c r="B13" s="40" t="s">
        <v>314</v>
      </c>
      <c r="C13" s="40" t="s">
        <v>314</v>
      </c>
      <c r="D13" s="40" t="s">
        <v>321</v>
      </c>
      <c r="E13" s="40" t="s">
        <v>106</v>
      </c>
    </row>
    <row r="14" spans="1:5" ht="27" x14ac:dyDescent="0.25">
      <c r="A14" s="28" t="s">
        <v>206</v>
      </c>
      <c r="B14" s="40" t="s">
        <v>345</v>
      </c>
      <c r="C14" s="40"/>
      <c r="D14" s="40" t="s">
        <v>195</v>
      </c>
      <c r="E14" s="40" t="s">
        <v>195</v>
      </c>
    </row>
    <row r="15" spans="1:5" ht="40.5" x14ac:dyDescent="0.25">
      <c r="A15" s="28" t="s">
        <v>48</v>
      </c>
      <c r="B15" s="40" t="s">
        <v>195</v>
      </c>
      <c r="C15" s="40"/>
      <c r="D15" s="40" t="s">
        <v>195</v>
      </c>
      <c r="E15" s="40" t="s">
        <v>195</v>
      </c>
    </row>
    <row r="16" spans="1:5" x14ac:dyDescent="0.25">
      <c r="A16" s="28" t="s">
        <v>228</v>
      </c>
      <c r="B16" s="40" t="s">
        <v>195</v>
      </c>
      <c r="C16" s="40"/>
      <c r="D16" s="40" t="s">
        <v>195</v>
      </c>
      <c r="E16" s="40" t="s">
        <v>195</v>
      </c>
    </row>
    <row r="17" spans="1:5" ht="40.5" x14ac:dyDescent="0.25">
      <c r="A17" s="28" t="s">
        <v>47</v>
      </c>
      <c r="B17" s="40" t="s">
        <v>195</v>
      </c>
      <c r="C17" s="40"/>
      <c r="D17" s="40" t="s">
        <v>195</v>
      </c>
      <c r="E17" s="40" t="s">
        <v>195</v>
      </c>
    </row>
    <row r="18" spans="1:5" ht="27" x14ac:dyDescent="0.25">
      <c r="A18" s="28" t="s">
        <v>46</v>
      </c>
      <c r="B18" s="40">
        <v>175</v>
      </c>
      <c r="C18" s="40"/>
      <c r="D18" s="40">
        <v>76</v>
      </c>
      <c r="E18" s="40">
        <v>30</v>
      </c>
    </row>
    <row r="19" spans="1:5" ht="27" x14ac:dyDescent="0.25">
      <c r="A19" s="28" t="s">
        <v>45</v>
      </c>
      <c r="B19" s="40" t="s">
        <v>344</v>
      </c>
      <c r="C19" s="40"/>
      <c r="D19" s="40">
        <v>4</v>
      </c>
      <c r="E19" s="40">
        <v>2</v>
      </c>
    </row>
    <row r="20" spans="1:5" x14ac:dyDescent="0.25">
      <c r="A20" s="28" t="s">
        <v>44</v>
      </c>
      <c r="B20" s="40" t="s">
        <v>574</v>
      </c>
      <c r="C20" s="40"/>
      <c r="D20" s="40" t="s">
        <v>195</v>
      </c>
      <c r="E20" s="40" t="s">
        <v>195</v>
      </c>
    </row>
    <row r="21" spans="1:5" x14ac:dyDescent="0.25">
      <c r="A21" s="28" t="s">
        <v>43</v>
      </c>
      <c r="B21" s="40" t="s">
        <v>195</v>
      </c>
      <c r="C21" s="40"/>
      <c r="D21" s="40" t="s">
        <v>195</v>
      </c>
      <c r="E21" s="40" t="s">
        <v>195</v>
      </c>
    </row>
    <row r="22" spans="1:5" ht="27" x14ac:dyDescent="0.25">
      <c r="A22" s="28" t="s">
        <v>193</v>
      </c>
      <c r="B22" s="40" t="s">
        <v>195</v>
      </c>
      <c r="C22" s="40"/>
      <c r="D22" s="40" t="s">
        <v>355</v>
      </c>
      <c r="E22" s="40" t="s">
        <v>195</v>
      </c>
    </row>
    <row r="23" spans="1:5" ht="27" x14ac:dyDescent="0.25">
      <c r="A23" s="28" t="s">
        <v>42</v>
      </c>
      <c r="B23" s="40" t="s">
        <v>575</v>
      </c>
      <c r="C23" s="40"/>
      <c r="D23" s="40" t="s">
        <v>358</v>
      </c>
      <c r="E23" s="40" t="s">
        <v>195</v>
      </c>
    </row>
    <row r="24" spans="1:5" ht="27" x14ac:dyDescent="0.25">
      <c r="A24" s="28" t="s">
        <v>41</v>
      </c>
      <c r="B24" s="40" t="s">
        <v>195</v>
      </c>
      <c r="C24" s="40"/>
      <c r="D24" s="40" t="s">
        <v>195</v>
      </c>
      <c r="E24" s="40" t="s">
        <v>362</v>
      </c>
    </row>
    <row r="25" spans="1:5" ht="27" x14ac:dyDescent="0.25">
      <c r="A25" s="28" t="s">
        <v>40</v>
      </c>
      <c r="B25" s="40" t="s">
        <v>576</v>
      </c>
      <c r="C25" s="40"/>
      <c r="D25" s="40" t="s">
        <v>195</v>
      </c>
      <c r="E25" s="40" t="s">
        <v>195</v>
      </c>
    </row>
    <row r="26" spans="1:5" ht="30" x14ac:dyDescent="0.25">
      <c r="A26" s="28" t="s">
        <v>39</v>
      </c>
      <c r="B26" s="66" t="s">
        <v>587</v>
      </c>
      <c r="C26" s="40"/>
      <c r="D26" s="40" t="s">
        <v>356</v>
      </c>
      <c r="E26" s="66" t="s">
        <v>589</v>
      </c>
    </row>
    <row r="27" spans="1:5" x14ac:dyDescent="0.25">
      <c r="A27" s="28" t="s">
        <v>37</v>
      </c>
      <c r="B27" s="40" t="s">
        <v>195</v>
      </c>
      <c r="C27" s="40"/>
      <c r="D27" s="40" t="s">
        <v>195</v>
      </c>
      <c r="E27" s="40" t="s">
        <v>195</v>
      </c>
    </row>
    <row r="28" spans="1:5" x14ac:dyDescent="0.25">
      <c r="A28" s="28" t="s">
        <v>38</v>
      </c>
      <c r="B28" s="40" t="s">
        <v>195</v>
      </c>
      <c r="C28" s="40"/>
      <c r="D28" s="40" t="s">
        <v>195</v>
      </c>
      <c r="E28" s="40" t="s">
        <v>51</v>
      </c>
    </row>
    <row r="29" spans="1:5" ht="45" x14ac:dyDescent="0.25">
      <c r="A29" s="28" t="s">
        <v>275</v>
      </c>
      <c r="B29" s="40" t="s">
        <v>346</v>
      </c>
      <c r="C29" s="40"/>
      <c r="D29" s="66" t="s">
        <v>357</v>
      </c>
      <c r="E29" s="40" t="s">
        <v>363</v>
      </c>
    </row>
    <row r="30" spans="1:5" ht="45" x14ac:dyDescent="0.25">
      <c r="A30" s="28" t="s">
        <v>213</v>
      </c>
      <c r="B30" s="66" t="s">
        <v>577</v>
      </c>
      <c r="C30" s="40"/>
      <c r="D30" s="66" t="s">
        <v>586</v>
      </c>
      <c r="E30" s="40" t="s">
        <v>51</v>
      </c>
    </row>
    <row r="31" spans="1:5" x14ac:dyDescent="0.25">
      <c r="A31" s="28" t="s">
        <v>149</v>
      </c>
      <c r="B31" s="40" t="s">
        <v>195</v>
      </c>
      <c r="C31" s="40"/>
      <c r="D31" s="40" t="s">
        <v>195</v>
      </c>
      <c r="E31" s="40" t="s">
        <v>195</v>
      </c>
    </row>
    <row r="32" spans="1:5" x14ac:dyDescent="0.25">
      <c r="A32" s="28" t="s">
        <v>150</v>
      </c>
      <c r="B32" s="40">
        <v>1</v>
      </c>
      <c r="C32" s="40"/>
      <c r="D32" s="40" t="s">
        <v>359</v>
      </c>
      <c r="E32" s="40" t="s">
        <v>195</v>
      </c>
    </row>
    <row r="33" spans="1:5" x14ac:dyDescent="0.25">
      <c r="A33" s="28" t="s">
        <v>329</v>
      </c>
      <c r="B33" s="40">
        <v>1</v>
      </c>
      <c r="C33" s="40"/>
      <c r="D33" s="40" t="s">
        <v>51</v>
      </c>
      <c r="E33" s="40" t="s">
        <v>195</v>
      </c>
    </row>
    <row r="34" spans="1:5" ht="30" x14ac:dyDescent="0.25">
      <c r="A34" s="28" t="s">
        <v>151</v>
      </c>
      <c r="B34" s="40" t="s">
        <v>343</v>
      </c>
      <c r="C34" s="40"/>
      <c r="D34" s="66" t="s">
        <v>360</v>
      </c>
      <c r="E34" s="40" t="s">
        <v>364</v>
      </c>
    </row>
    <row r="35" spans="1:5" ht="105" x14ac:dyDescent="0.25">
      <c r="A35" s="28" t="s">
        <v>148</v>
      </c>
      <c r="B35" s="66"/>
      <c r="C35" s="40" t="s">
        <v>420</v>
      </c>
      <c r="D35" s="40"/>
      <c r="E35" s="66" t="s">
        <v>588</v>
      </c>
    </row>
    <row r="37" spans="1:5" x14ac:dyDescent="0.25">
      <c r="A37" s="27" t="s">
        <v>417</v>
      </c>
    </row>
    <row r="38" spans="1:5" ht="27" x14ac:dyDescent="0.25">
      <c r="A38" s="5" t="s">
        <v>389</v>
      </c>
    </row>
    <row r="39" spans="1:5" x14ac:dyDescent="0.25">
      <c r="A39" s="5" t="s">
        <v>390</v>
      </c>
    </row>
    <row r="40" spans="1:5" x14ac:dyDescent="0.25">
      <c r="A40" s="5" t="s">
        <v>392</v>
      </c>
    </row>
    <row r="41" spans="1:5" x14ac:dyDescent="0.25">
      <c r="A41" s="5" t="s">
        <v>391</v>
      </c>
    </row>
  </sheetData>
  <mergeCells count="1">
    <mergeCell ref="A3:B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0782-8FCB-45F5-A00B-515CCF616A35}">
  <dimension ref="A3:L26"/>
  <sheetViews>
    <sheetView workbookViewId="0">
      <selection activeCell="A4" sqref="A4:L26"/>
    </sheetView>
  </sheetViews>
  <sheetFormatPr defaultRowHeight="15" x14ac:dyDescent="0.25"/>
  <cols>
    <col min="1" max="1" width="24.85546875" customWidth="1"/>
    <col min="2" max="2" width="23.7109375" customWidth="1"/>
    <col min="3" max="3" width="16.42578125" bestFit="1" customWidth="1"/>
    <col min="4" max="4" width="25" customWidth="1"/>
    <col min="5" max="5" width="23" customWidth="1"/>
    <col min="6" max="6" width="23.5703125" customWidth="1"/>
    <col min="7" max="7" width="15.42578125" bestFit="1" customWidth="1"/>
  </cols>
  <sheetData>
    <row r="3" spans="1:12" ht="15.75" x14ac:dyDescent="0.25">
      <c r="A3" s="6" t="s">
        <v>433</v>
      </c>
    </row>
    <row r="4" spans="1:12" x14ac:dyDescent="0.25">
      <c r="A4" s="52" t="s">
        <v>23</v>
      </c>
      <c r="B4" s="35" t="s">
        <v>3</v>
      </c>
      <c r="C4" s="35" t="s">
        <v>1</v>
      </c>
      <c r="D4" s="36" t="s">
        <v>583</v>
      </c>
      <c r="E4" s="36" t="s">
        <v>578</v>
      </c>
      <c r="F4" s="36" t="s">
        <v>2</v>
      </c>
      <c r="G4" s="36" t="s">
        <v>59</v>
      </c>
      <c r="H4" s="52" t="s">
        <v>695</v>
      </c>
      <c r="I4" s="52" t="s">
        <v>696</v>
      </c>
      <c r="J4" s="52" t="s">
        <v>699</v>
      </c>
      <c r="K4" s="52" t="s">
        <v>714</v>
      </c>
      <c r="L4" s="52" t="s">
        <v>715</v>
      </c>
    </row>
    <row r="5" spans="1:12" x14ac:dyDescent="0.25">
      <c r="A5" s="28" t="s">
        <v>79</v>
      </c>
      <c r="B5" s="38">
        <v>13</v>
      </c>
      <c r="C5" s="38">
        <v>14</v>
      </c>
      <c r="D5" s="38">
        <v>15</v>
      </c>
      <c r="E5" s="38"/>
      <c r="F5" s="38">
        <v>28</v>
      </c>
      <c r="G5" s="38">
        <v>29</v>
      </c>
      <c r="H5" s="38"/>
      <c r="I5" s="38"/>
      <c r="J5" s="38"/>
      <c r="K5" s="38"/>
      <c r="L5" s="38"/>
    </row>
    <row r="6" spans="1:12" x14ac:dyDescent="0.25">
      <c r="A6" s="28" t="s">
        <v>77</v>
      </c>
      <c r="B6" s="38">
        <v>200</v>
      </c>
      <c r="C6" s="38">
        <v>7290</v>
      </c>
      <c r="D6" s="38">
        <v>1657</v>
      </c>
      <c r="E6" s="38">
        <v>4713</v>
      </c>
      <c r="F6" s="38">
        <v>5452</v>
      </c>
      <c r="G6" s="38">
        <v>6400</v>
      </c>
      <c r="H6" s="38"/>
      <c r="I6" s="38"/>
      <c r="J6" s="38"/>
      <c r="K6" s="38"/>
      <c r="L6" s="38"/>
    </row>
    <row r="7" spans="1:12" ht="27" x14ac:dyDescent="0.25">
      <c r="A7" s="28" t="s">
        <v>36</v>
      </c>
      <c r="B7" s="38" t="s">
        <v>87</v>
      </c>
      <c r="C7" s="38" t="s">
        <v>525</v>
      </c>
      <c r="D7" s="38" t="s">
        <v>88</v>
      </c>
      <c r="E7" s="66" t="s">
        <v>298</v>
      </c>
      <c r="F7" s="38" t="s">
        <v>97</v>
      </c>
      <c r="G7" s="38" t="s">
        <v>98</v>
      </c>
      <c r="H7" s="38"/>
      <c r="I7" s="38"/>
      <c r="J7" s="38"/>
      <c r="K7" s="38"/>
      <c r="L7" s="38"/>
    </row>
    <row r="8" spans="1:12" x14ac:dyDescent="0.25">
      <c r="A8" s="28" t="s">
        <v>434</v>
      </c>
      <c r="B8" s="38" t="s">
        <v>446</v>
      </c>
      <c r="C8" s="38" t="s">
        <v>447</v>
      </c>
      <c r="D8" s="38" t="s">
        <v>448</v>
      </c>
      <c r="E8" s="66" t="s">
        <v>571</v>
      </c>
      <c r="F8" s="38" t="s">
        <v>456</v>
      </c>
      <c r="G8" s="38" t="s">
        <v>458</v>
      </c>
      <c r="H8" s="38"/>
      <c r="I8" s="38"/>
      <c r="J8" s="38"/>
      <c r="K8" s="38"/>
      <c r="L8" s="38"/>
    </row>
    <row r="9" spans="1:12" x14ac:dyDescent="0.25">
      <c r="A9" s="28" t="s">
        <v>78</v>
      </c>
      <c r="B9" s="41">
        <v>7.0095270893325203</v>
      </c>
      <c r="C9" s="41">
        <v>6.49</v>
      </c>
      <c r="D9" s="41">
        <v>14.661812703843101</v>
      </c>
      <c r="E9" s="66">
        <v>7.5309999999999997</v>
      </c>
      <c r="F9" s="41">
        <v>7.4633070000000004</v>
      </c>
      <c r="G9" s="41">
        <v>4.9341641054599998</v>
      </c>
      <c r="H9" s="38"/>
      <c r="I9" s="38"/>
      <c r="J9" s="38"/>
      <c r="K9" s="38"/>
      <c r="L9" s="38"/>
    </row>
    <row r="10" spans="1:12" x14ac:dyDescent="0.25">
      <c r="A10" s="28" t="s">
        <v>112</v>
      </c>
      <c r="B10" s="38">
        <v>591</v>
      </c>
      <c r="C10" s="38">
        <v>591</v>
      </c>
      <c r="D10" s="38">
        <v>592</v>
      </c>
      <c r="E10" s="66">
        <v>542</v>
      </c>
      <c r="F10" s="38">
        <v>591</v>
      </c>
      <c r="G10" s="38">
        <v>591</v>
      </c>
      <c r="H10" s="38"/>
      <c r="I10" s="38"/>
      <c r="J10" s="38"/>
      <c r="K10" s="38"/>
      <c r="L10" s="38"/>
    </row>
    <row r="11" spans="1:12" ht="30" x14ac:dyDescent="0.25">
      <c r="A11" s="28" t="s">
        <v>113</v>
      </c>
      <c r="B11" s="38" t="s">
        <v>116</v>
      </c>
      <c r="C11" s="38" t="s">
        <v>116</v>
      </c>
      <c r="D11" s="38" t="s">
        <v>120</v>
      </c>
      <c r="E11" s="66" t="s">
        <v>299</v>
      </c>
      <c r="F11" s="38" t="s">
        <v>116</v>
      </c>
      <c r="G11" s="38" t="s">
        <v>116</v>
      </c>
      <c r="H11" s="38"/>
      <c r="I11" s="38"/>
      <c r="J11" s="38"/>
      <c r="K11" s="38"/>
      <c r="L11" s="38"/>
    </row>
    <row r="12" spans="1:12" x14ac:dyDescent="0.25">
      <c r="A12" s="28" t="s">
        <v>126</v>
      </c>
      <c r="B12" s="38" t="s">
        <v>463</v>
      </c>
      <c r="C12" s="38" t="s">
        <v>463</v>
      </c>
      <c r="D12" s="38" t="s">
        <v>463</v>
      </c>
      <c r="E12" s="38" t="s">
        <v>463</v>
      </c>
      <c r="F12" s="38" t="s">
        <v>463</v>
      </c>
      <c r="G12" s="38" t="s">
        <v>463</v>
      </c>
      <c r="H12" s="38"/>
      <c r="I12" s="38"/>
      <c r="J12" s="38"/>
      <c r="K12" s="38"/>
      <c r="L12" s="38"/>
    </row>
    <row r="13" spans="1:12" ht="27" x14ac:dyDescent="0.25">
      <c r="A13" s="28" t="s">
        <v>18</v>
      </c>
      <c r="B13" s="38" t="s">
        <v>106</v>
      </c>
      <c r="C13" s="38" t="s">
        <v>526</v>
      </c>
      <c r="D13" s="38" t="s">
        <v>106</v>
      </c>
      <c r="E13" s="38" t="s">
        <v>314</v>
      </c>
      <c r="F13" s="38" t="s">
        <v>106</v>
      </c>
      <c r="G13" s="38" t="s">
        <v>106</v>
      </c>
      <c r="H13" s="38"/>
      <c r="I13" s="38"/>
      <c r="J13" s="38"/>
      <c r="K13" s="38"/>
      <c r="L13" s="38"/>
    </row>
    <row r="14" spans="1:12" ht="40.5" x14ac:dyDescent="0.25">
      <c r="A14" s="28" t="s">
        <v>47</v>
      </c>
      <c r="B14" s="38" t="s">
        <v>517</v>
      </c>
      <c r="C14" s="38" t="s">
        <v>195</v>
      </c>
      <c r="D14" s="38" t="s">
        <v>220</v>
      </c>
      <c r="E14" s="38" t="s">
        <v>195</v>
      </c>
      <c r="F14" s="38" t="s">
        <v>195</v>
      </c>
      <c r="G14" s="38" t="s">
        <v>195</v>
      </c>
      <c r="H14" s="38"/>
      <c r="I14" s="38"/>
      <c r="J14" s="38"/>
      <c r="K14" s="38"/>
      <c r="L14" s="38"/>
    </row>
    <row r="15" spans="1:12" ht="40.5" x14ac:dyDescent="0.25">
      <c r="A15" s="28" t="s">
        <v>46</v>
      </c>
      <c r="B15" s="38" t="s">
        <v>232</v>
      </c>
      <c r="C15" s="38" t="s">
        <v>289</v>
      </c>
      <c r="D15" s="38" t="s">
        <v>531</v>
      </c>
      <c r="E15" s="66">
        <v>175</v>
      </c>
      <c r="F15" s="38" t="s">
        <v>596</v>
      </c>
      <c r="G15" s="38" t="s">
        <v>559</v>
      </c>
      <c r="H15" s="38"/>
      <c r="I15" s="38"/>
      <c r="J15" s="38"/>
      <c r="K15" s="38"/>
      <c r="L15" s="38"/>
    </row>
    <row r="16" spans="1:12" ht="54" x14ac:dyDescent="0.25">
      <c r="A16" s="28" t="s">
        <v>45</v>
      </c>
      <c r="B16" s="38" t="s">
        <v>210</v>
      </c>
      <c r="C16" s="38" t="s">
        <v>290</v>
      </c>
      <c r="D16" s="38">
        <v>2</v>
      </c>
      <c r="E16" s="66" t="s">
        <v>344</v>
      </c>
      <c r="F16" s="38" t="s">
        <v>195</v>
      </c>
      <c r="G16" s="38" t="s">
        <v>195</v>
      </c>
      <c r="H16" s="38"/>
      <c r="I16" s="38"/>
      <c r="J16" s="38"/>
      <c r="K16" s="38"/>
      <c r="L16" s="38"/>
    </row>
    <row r="17" spans="1:12" x14ac:dyDescent="0.25">
      <c r="A17" s="28" t="s">
        <v>44</v>
      </c>
      <c r="B17" s="38" t="s">
        <v>195</v>
      </c>
      <c r="C17" s="38" t="s">
        <v>195</v>
      </c>
      <c r="D17" s="38" t="s">
        <v>195</v>
      </c>
      <c r="E17" s="66" t="s">
        <v>574</v>
      </c>
      <c r="F17" s="38" t="s">
        <v>195</v>
      </c>
      <c r="G17" s="38" t="s">
        <v>195</v>
      </c>
      <c r="H17" s="38"/>
      <c r="I17" s="38"/>
      <c r="J17" s="38"/>
      <c r="K17" s="38"/>
      <c r="L17" s="38"/>
    </row>
    <row r="18" spans="1:12" ht="40.5" x14ac:dyDescent="0.25">
      <c r="A18" s="28" t="s">
        <v>43</v>
      </c>
      <c r="B18" s="38" t="s">
        <v>518</v>
      </c>
      <c r="C18" s="38" t="s">
        <v>195</v>
      </c>
      <c r="D18" s="38" t="s">
        <v>195</v>
      </c>
      <c r="E18" s="66" t="s">
        <v>195</v>
      </c>
      <c r="F18" s="38" t="s">
        <v>195</v>
      </c>
      <c r="G18" s="38" t="s">
        <v>195</v>
      </c>
      <c r="H18" s="38"/>
      <c r="I18" s="38"/>
      <c r="J18" s="38"/>
      <c r="K18" s="38"/>
      <c r="L18" s="38"/>
    </row>
    <row r="19" spans="1:12" ht="27" x14ac:dyDescent="0.25">
      <c r="A19" s="28" t="s">
        <v>40</v>
      </c>
      <c r="B19" s="38" t="s">
        <v>597</v>
      </c>
      <c r="C19" s="38" t="s">
        <v>585</v>
      </c>
      <c r="D19" s="38" t="s">
        <v>591</v>
      </c>
      <c r="E19" s="38" t="s">
        <v>581</v>
      </c>
      <c r="F19" s="38" t="s">
        <v>597</v>
      </c>
      <c r="G19" s="38" t="s">
        <v>371</v>
      </c>
      <c r="H19" s="38"/>
      <c r="I19" s="38"/>
      <c r="J19" s="38"/>
      <c r="K19" s="38"/>
      <c r="L19" s="38"/>
    </row>
    <row r="20" spans="1:12" ht="27" x14ac:dyDescent="0.25">
      <c r="A20" s="28" t="s">
        <v>39</v>
      </c>
      <c r="B20" s="38" t="s">
        <v>296</v>
      </c>
      <c r="C20" s="38" t="s">
        <v>222</v>
      </c>
      <c r="D20" s="38" t="s">
        <v>222</v>
      </c>
      <c r="E20" s="38" t="s">
        <v>222</v>
      </c>
      <c r="F20" s="38" t="s">
        <v>296</v>
      </c>
      <c r="G20" s="38" t="s">
        <v>195</v>
      </c>
      <c r="H20" s="38"/>
      <c r="I20" s="38"/>
      <c r="J20" s="38"/>
      <c r="K20" s="38"/>
      <c r="L20" s="38"/>
    </row>
    <row r="21" spans="1:12" ht="27" x14ac:dyDescent="0.25">
      <c r="A21" s="28" t="s">
        <v>592</v>
      </c>
      <c r="B21" s="38" t="s">
        <v>593</v>
      </c>
      <c r="C21" s="38" t="s">
        <v>594</v>
      </c>
      <c r="D21" s="38" t="s">
        <v>595</v>
      </c>
      <c r="E21" s="38" t="s">
        <v>50</v>
      </c>
      <c r="F21" s="38" t="s">
        <v>593</v>
      </c>
      <c r="G21" s="38" t="s">
        <v>195</v>
      </c>
      <c r="H21" s="38"/>
      <c r="I21" s="38"/>
      <c r="J21" s="38"/>
      <c r="K21" s="38"/>
      <c r="L21" s="38"/>
    </row>
    <row r="22" spans="1:12" x14ac:dyDescent="0.25">
      <c r="A22" s="28" t="s">
        <v>37</v>
      </c>
      <c r="B22" s="38" t="s">
        <v>195</v>
      </c>
      <c r="C22" s="38" t="s">
        <v>195</v>
      </c>
      <c r="D22" s="38" t="s">
        <v>336</v>
      </c>
      <c r="E22" s="38" t="s">
        <v>195</v>
      </c>
      <c r="F22" s="38" t="s">
        <v>195</v>
      </c>
      <c r="G22" s="38" t="s">
        <v>195</v>
      </c>
      <c r="H22" s="38"/>
      <c r="I22" s="38"/>
      <c r="J22" s="38"/>
      <c r="K22" s="38"/>
      <c r="L22" s="38"/>
    </row>
    <row r="23" spans="1:12" ht="27" x14ac:dyDescent="0.25">
      <c r="A23" s="28" t="s">
        <v>275</v>
      </c>
      <c r="B23" s="38" t="s">
        <v>195</v>
      </c>
      <c r="C23" s="38" t="s">
        <v>195</v>
      </c>
      <c r="D23" s="38" t="s">
        <v>195</v>
      </c>
      <c r="E23" s="38" t="s">
        <v>579</v>
      </c>
      <c r="F23" s="38" t="s">
        <v>195</v>
      </c>
      <c r="G23" s="38" t="s">
        <v>195</v>
      </c>
      <c r="H23" s="38"/>
      <c r="I23" s="38"/>
      <c r="J23" s="38"/>
      <c r="K23" s="38"/>
      <c r="L23" s="38"/>
    </row>
    <row r="24" spans="1:12" ht="40.5" x14ac:dyDescent="0.25">
      <c r="A24" s="28" t="s">
        <v>213</v>
      </c>
      <c r="B24" s="38" t="s">
        <v>520</v>
      </c>
      <c r="C24" s="38" t="s">
        <v>529</v>
      </c>
      <c r="D24" s="38" t="s">
        <v>529</v>
      </c>
      <c r="E24" s="38" t="s">
        <v>580</v>
      </c>
      <c r="F24" s="38" t="s">
        <v>529</v>
      </c>
      <c r="G24" s="38" t="s">
        <v>561</v>
      </c>
      <c r="H24" s="38"/>
      <c r="I24" s="38"/>
      <c r="J24" s="38"/>
      <c r="K24" s="38"/>
      <c r="L24" s="38"/>
    </row>
    <row r="25" spans="1:12" x14ac:dyDescent="0.25">
      <c r="A25" s="28" t="s">
        <v>657</v>
      </c>
      <c r="B25" s="38">
        <v>0</v>
      </c>
      <c r="C25" s="38">
        <v>1215</v>
      </c>
      <c r="D25" s="38">
        <v>5625</v>
      </c>
      <c r="E25" s="38">
        <v>2746</v>
      </c>
      <c r="F25" s="38">
        <v>0</v>
      </c>
      <c r="G25" s="38">
        <v>0</v>
      </c>
      <c r="H25" s="38"/>
      <c r="I25" s="38"/>
      <c r="J25" s="38"/>
      <c r="K25" s="38"/>
      <c r="L25" s="38"/>
    </row>
    <row r="26" spans="1:12" ht="94.5" x14ac:dyDescent="0.25">
      <c r="A26" s="28" t="s">
        <v>148</v>
      </c>
      <c r="B26" s="67" t="s">
        <v>590</v>
      </c>
      <c r="C26" s="67" t="s">
        <v>656</v>
      </c>
      <c r="D26" s="67" t="s">
        <v>584</v>
      </c>
      <c r="E26" s="67" t="s">
        <v>582</v>
      </c>
      <c r="F26" s="67" t="s">
        <v>655</v>
      </c>
      <c r="G26" s="67" t="s">
        <v>654</v>
      </c>
      <c r="H26" s="38"/>
      <c r="I26" s="38"/>
      <c r="J26" s="38"/>
      <c r="K26" s="38"/>
      <c r="L26" s="38"/>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F071-FFE9-41E6-A34D-FEF0A772EC4E}">
  <dimension ref="A3:J20"/>
  <sheetViews>
    <sheetView topLeftCell="A14" workbookViewId="0">
      <pane xSplit="1" topLeftCell="B1" activePane="topRight" state="frozen"/>
      <selection pane="topRight" activeCell="A4" sqref="A4:J20"/>
    </sheetView>
  </sheetViews>
  <sheetFormatPr defaultRowHeight="15" x14ac:dyDescent="0.25"/>
  <cols>
    <col min="1" max="1" width="18.5703125" bestFit="1" customWidth="1"/>
    <col min="2" max="2" width="18.28515625" customWidth="1"/>
    <col min="3" max="3" width="22.85546875" customWidth="1"/>
    <col min="4" max="4" width="21.140625" bestFit="1" customWidth="1"/>
    <col min="5" max="5" width="25.7109375" bestFit="1" customWidth="1"/>
    <col min="6" max="6" width="35.140625" bestFit="1" customWidth="1"/>
    <col min="7" max="7" width="16.140625" bestFit="1" customWidth="1"/>
    <col min="8" max="8" width="16.140625" customWidth="1"/>
    <col min="9" max="9" width="18.28515625" bestFit="1" customWidth="1"/>
    <col min="10" max="10" width="28.7109375" bestFit="1" customWidth="1"/>
  </cols>
  <sheetData>
    <row r="3" spans="1:10" ht="15.75" x14ac:dyDescent="0.25">
      <c r="A3" s="56" t="s">
        <v>5</v>
      </c>
      <c r="B3" s="56"/>
      <c r="C3" s="1"/>
      <c r="D3" s="1"/>
      <c r="E3" s="1"/>
      <c r="F3" s="1"/>
      <c r="G3" s="1"/>
      <c r="H3" s="1"/>
      <c r="I3" s="1"/>
      <c r="J3" s="1"/>
    </row>
    <row r="4" spans="1:10" ht="40.5" x14ac:dyDescent="0.25">
      <c r="A4" s="52" t="s">
        <v>23</v>
      </c>
      <c r="B4" s="52" t="s">
        <v>127</v>
      </c>
      <c r="C4" s="52" t="s">
        <v>34</v>
      </c>
      <c r="D4" s="52" t="s">
        <v>319</v>
      </c>
      <c r="E4" s="52" t="s">
        <v>53</v>
      </c>
      <c r="F4" s="52" t="s">
        <v>61</v>
      </c>
      <c r="G4" s="68" t="s">
        <v>310</v>
      </c>
      <c r="H4" s="68" t="s">
        <v>55</v>
      </c>
      <c r="I4" s="52" t="s">
        <v>14</v>
      </c>
      <c r="J4" s="52" t="s">
        <v>22</v>
      </c>
    </row>
    <row r="5" spans="1:10" x14ac:dyDescent="0.25">
      <c r="A5" s="69" t="s">
        <v>79</v>
      </c>
      <c r="B5" s="37">
        <v>1</v>
      </c>
      <c r="C5" s="37">
        <v>2</v>
      </c>
      <c r="D5" s="37">
        <v>3</v>
      </c>
      <c r="E5" s="37">
        <v>4</v>
      </c>
      <c r="F5" s="37">
        <v>5</v>
      </c>
      <c r="G5" s="37">
        <v>6</v>
      </c>
      <c r="H5" s="37"/>
      <c r="I5" s="37">
        <v>7</v>
      </c>
      <c r="J5" s="37">
        <v>8</v>
      </c>
    </row>
    <row r="6" spans="1:10" x14ac:dyDescent="0.25">
      <c r="A6" s="28" t="s">
        <v>35</v>
      </c>
      <c r="B6" s="37">
        <v>12364</v>
      </c>
      <c r="C6" s="37">
        <v>11215</v>
      </c>
      <c r="D6" s="37"/>
      <c r="E6" s="37">
        <v>12438</v>
      </c>
      <c r="F6" s="37">
        <v>10499</v>
      </c>
      <c r="G6" s="37">
        <v>12586</v>
      </c>
      <c r="H6" s="37">
        <v>2314</v>
      </c>
      <c r="I6" s="37">
        <v>11676</v>
      </c>
      <c r="J6" s="37">
        <v>13285</v>
      </c>
    </row>
    <row r="7" spans="1:10" x14ac:dyDescent="0.25">
      <c r="A7" s="42" t="s">
        <v>36</v>
      </c>
      <c r="B7" s="37" t="s">
        <v>239</v>
      </c>
      <c r="C7" s="37" t="s">
        <v>80</v>
      </c>
      <c r="D7" s="37" t="s">
        <v>80</v>
      </c>
      <c r="E7" s="37" t="s">
        <v>240</v>
      </c>
      <c r="F7" s="37" t="s">
        <v>241</v>
      </c>
      <c r="G7" s="37" t="s">
        <v>242</v>
      </c>
      <c r="H7" s="37" t="s">
        <v>62</v>
      </c>
      <c r="I7" s="37" t="s">
        <v>243</v>
      </c>
      <c r="J7" s="37" t="s">
        <v>244</v>
      </c>
    </row>
    <row r="8" spans="1:10" x14ac:dyDescent="0.25">
      <c r="A8" s="69" t="s">
        <v>434</v>
      </c>
      <c r="B8" s="37" t="s">
        <v>598</v>
      </c>
      <c r="C8" s="37" t="s">
        <v>599</v>
      </c>
      <c r="D8" s="37"/>
      <c r="E8" s="37" t="s">
        <v>600</v>
      </c>
      <c r="F8" s="37"/>
      <c r="G8" s="37" t="s">
        <v>601</v>
      </c>
      <c r="H8" s="38"/>
      <c r="I8" s="37" t="s">
        <v>602</v>
      </c>
      <c r="J8" s="37" t="s">
        <v>609</v>
      </c>
    </row>
    <row r="9" spans="1:10" x14ac:dyDescent="0.25">
      <c r="A9" s="42" t="s">
        <v>19</v>
      </c>
      <c r="B9" s="59">
        <v>50.7741506059279</v>
      </c>
      <c r="C9" s="59">
        <v>2.75</v>
      </c>
      <c r="D9" s="59">
        <v>564.20820408083</v>
      </c>
      <c r="E9" s="59">
        <v>84.39</v>
      </c>
      <c r="F9" s="59">
        <v>324.3</v>
      </c>
      <c r="G9" s="59">
        <v>370.70110911099903</v>
      </c>
      <c r="H9" s="59">
        <v>12.757122954809001</v>
      </c>
      <c r="I9" s="59">
        <v>2345.0327501783199</v>
      </c>
      <c r="J9" s="59">
        <v>1201.80996502727</v>
      </c>
    </row>
    <row r="10" spans="1:10" x14ac:dyDescent="0.25">
      <c r="A10" s="28" t="s">
        <v>112</v>
      </c>
      <c r="B10" s="37">
        <v>591</v>
      </c>
      <c r="C10" s="37">
        <v>845</v>
      </c>
      <c r="D10" s="37">
        <v>845</v>
      </c>
      <c r="E10" s="37">
        <v>190</v>
      </c>
      <c r="F10" s="37">
        <v>971</v>
      </c>
      <c r="G10" s="37" t="s">
        <v>101</v>
      </c>
      <c r="H10" s="37">
        <v>311</v>
      </c>
      <c r="I10" s="37">
        <v>311</v>
      </c>
      <c r="J10" s="37">
        <v>321</v>
      </c>
    </row>
    <row r="11" spans="1:10" ht="27" x14ac:dyDescent="0.25">
      <c r="A11" s="28" t="s">
        <v>113</v>
      </c>
      <c r="B11" s="37" t="s">
        <v>116</v>
      </c>
      <c r="C11" s="37" t="s">
        <v>114</v>
      </c>
      <c r="D11" s="37" t="s">
        <v>114</v>
      </c>
      <c r="E11" s="37" t="s">
        <v>245</v>
      </c>
      <c r="F11" s="37" t="s">
        <v>246</v>
      </c>
      <c r="G11" s="37"/>
      <c r="H11" s="38" t="s">
        <v>121</v>
      </c>
      <c r="I11" s="37" t="s">
        <v>121</v>
      </c>
      <c r="J11" s="37" t="s">
        <v>247</v>
      </c>
    </row>
    <row r="12" spans="1:10" x14ac:dyDescent="0.25">
      <c r="A12" s="42" t="s">
        <v>18</v>
      </c>
      <c r="B12" s="37" t="s">
        <v>106</v>
      </c>
      <c r="C12" s="37" t="s">
        <v>105</v>
      </c>
      <c r="D12" s="37" t="s">
        <v>105</v>
      </c>
      <c r="E12" s="37" t="s">
        <v>105</v>
      </c>
      <c r="F12" s="37" t="s">
        <v>105</v>
      </c>
      <c r="G12" s="37" t="s">
        <v>606</v>
      </c>
      <c r="H12" s="37" t="s">
        <v>106</v>
      </c>
      <c r="I12" s="37" t="s">
        <v>105</v>
      </c>
      <c r="J12" s="37" t="s">
        <v>105</v>
      </c>
    </row>
    <row r="13" spans="1:10" ht="27" x14ac:dyDescent="0.25">
      <c r="A13" s="28" t="s">
        <v>206</v>
      </c>
      <c r="B13" s="37" t="s">
        <v>248</v>
      </c>
      <c r="C13" s="37" t="s">
        <v>204</v>
      </c>
      <c r="D13" s="37" t="s">
        <v>204</v>
      </c>
      <c r="E13" s="37" t="s">
        <v>204</v>
      </c>
      <c r="F13" s="37" t="s">
        <v>204</v>
      </c>
      <c r="G13" s="37" t="s">
        <v>204</v>
      </c>
      <c r="H13" s="38" t="s">
        <v>207</v>
      </c>
      <c r="I13" s="37" t="s">
        <v>204</v>
      </c>
      <c r="J13" s="37" t="s">
        <v>204</v>
      </c>
    </row>
    <row r="14" spans="1:10" ht="54" x14ac:dyDescent="0.25">
      <c r="A14" s="28" t="s">
        <v>48</v>
      </c>
      <c r="B14" s="38" t="s">
        <v>249</v>
      </c>
      <c r="C14" s="38" t="s">
        <v>249</v>
      </c>
      <c r="D14" s="38" t="s">
        <v>249</v>
      </c>
      <c r="E14" s="38" t="s">
        <v>382</v>
      </c>
      <c r="F14" s="38" t="s">
        <v>382</v>
      </c>
      <c r="G14" s="38" t="s">
        <v>383</v>
      </c>
      <c r="H14" s="38" t="s">
        <v>205</v>
      </c>
      <c r="I14" s="38" t="s">
        <v>383</v>
      </c>
      <c r="J14" s="38" t="s">
        <v>383</v>
      </c>
    </row>
    <row r="15" spans="1:10" ht="27" x14ac:dyDescent="0.25">
      <c r="A15" s="28" t="s">
        <v>52</v>
      </c>
      <c r="B15" s="37" t="s">
        <v>250</v>
      </c>
      <c r="C15" s="37" t="s">
        <v>252</v>
      </c>
      <c r="D15" s="37" t="s">
        <v>195</v>
      </c>
      <c r="E15" s="37" t="s">
        <v>252</v>
      </c>
      <c r="F15" s="37" t="s">
        <v>384</v>
      </c>
      <c r="G15" s="37" t="s">
        <v>252</v>
      </c>
      <c r="H15" s="38"/>
      <c r="I15" s="37" t="s">
        <v>252</v>
      </c>
      <c r="J15" s="37" t="s">
        <v>195</v>
      </c>
    </row>
    <row r="16" spans="1:10" ht="27" x14ac:dyDescent="0.25">
      <c r="A16" s="28" t="s">
        <v>21</v>
      </c>
      <c r="B16" s="38" t="s">
        <v>251</v>
      </c>
      <c r="C16" s="38" t="s">
        <v>253</v>
      </c>
      <c r="D16" s="37" t="s">
        <v>195</v>
      </c>
      <c r="E16" s="38" t="s">
        <v>258</v>
      </c>
      <c r="F16" s="37" t="s">
        <v>384</v>
      </c>
      <c r="G16" s="38" t="s">
        <v>386</v>
      </c>
      <c r="H16" s="38" t="s">
        <v>195</v>
      </c>
      <c r="I16" s="38" t="s">
        <v>385</v>
      </c>
      <c r="J16" s="37" t="s">
        <v>610</v>
      </c>
    </row>
    <row r="17" spans="1:10" ht="27" x14ac:dyDescent="0.25">
      <c r="A17" s="28" t="s">
        <v>20</v>
      </c>
      <c r="B17" s="37" t="s">
        <v>251</v>
      </c>
      <c r="C17" s="37" t="s">
        <v>254</v>
      </c>
      <c r="D17" s="37" t="s">
        <v>195</v>
      </c>
      <c r="E17" s="37" t="s">
        <v>257</v>
      </c>
      <c r="F17" s="38" t="s">
        <v>195</v>
      </c>
      <c r="G17" s="37" t="s">
        <v>195</v>
      </c>
      <c r="H17" s="38" t="s">
        <v>195</v>
      </c>
      <c r="I17" s="37" t="s">
        <v>195</v>
      </c>
      <c r="J17" s="37" t="s">
        <v>195</v>
      </c>
    </row>
    <row r="18" spans="1:10" ht="54" x14ac:dyDescent="0.25">
      <c r="A18" s="28" t="s">
        <v>228</v>
      </c>
      <c r="B18" s="63" t="s">
        <v>195</v>
      </c>
      <c r="C18" s="38" t="s">
        <v>603</v>
      </c>
      <c r="D18" s="37" t="s">
        <v>195</v>
      </c>
      <c r="E18" s="38" t="s">
        <v>259</v>
      </c>
      <c r="F18" s="28" t="s">
        <v>195</v>
      </c>
      <c r="G18" s="37" t="s">
        <v>195</v>
      </c>
      <c r="H18" s="38" t="s">
        <v>195</v>
      </c>
      <c r="I18" s="37" t="s">
        <v>195</v>
      </c>
      <c r="J18" s="38" t="s">
        <v>195</v>
      </c>
    </row>
    <row r="19" spans="1:10" ht="27" x14ac:dyDescent="0.25">
      <c r="A19" s="69" t="s">
        <v>213</v>
      </c>
      <c r="B19" s="37" t="s">
        <v>195</v>
      </c>
      <c r="C19" s="37" t="s">
        <v>604</v>
      </c>
      <c r="D19" s="37" t="s">
        <v>195</v>
      </c>
      <c r="E19" s="37" t="s">
        <v>604</v>
      </c>
      <c r="F19" s="37"/>
      <c r="G19" s="38" t="s">
        <v>605</v>
      </c>
      <c r="H19" s="38"/>
      <c r="I19" s="37" t="s">
        <v>608</v>
      </c>
      <c r="J19" s="37" t="s">
        <v>608</v>
      </c>
    </row>
    <row r="20" spans="1:10" ht="256.5" x14ac:dyDescent="0.25">
      <c r="A20" s="69" t="s">
        <v>148</v>
      </c>
      <c r="B20" s="38" t="s">
        <v>256</v>
      </c>
      <c r="C20" s="38" t="s">
        <v>255</v>
      </c>
      <c r="D20" s="38" t="s">
        <v>379</v>
      </c>
      <c r="E20" s="38" t="s">
        <v>380</v>
      </c>
      <c r="F20" s="38" t="s">
        <v>381</v>
      </c>
      <c r="G20" s="38" t="s">
        <v>607</v>
      </c>
      <c r="H20" s="38" t="s">
        <v>219</v>
      </c>
      <c r="I20" s="38" t="s">
        <v>607</v>
      </c>
      <c r="J20" s="38"/>
    </row>
  </sheetData>
  <mergeCells count="1">
    <mergeCell ref="A3:B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2B3D-BEF8-4C33-B5A3-3C347715C8F0}">
  <dimension ref="A3:E13"/>
  <sheetViews>
    <sheetView workbookViewId="0">
      <pane xSplit="1" topLeftCell="B1" activePane="topRight" state="frozen"/>
      <selection pane="topRight" activeCell="A5" sqref="A5:E13"/>
    </sheetView>
  </sheetViews>
  <sheetFormatPr defaultRowHeight="15" x14ac:dyDescent="0.25"/>
  <cols>
    <col min="1" max="1" width="17" customWidth="1"/>
    <col min="2" max="2" width="21" bestFit="1" customWidth="1"/>
    <col min="3" max="3" width="27.85546875" bestFit="1" customWidth="1"/>
    <col min="4" max="4" width="26.42578125" bestFit="1" customWidth="1"/>
    <col min="5" max="5" width="33.85546875" bestFit="1" customWidth="1"/>
  </cols>
  <sheetData>
    <row r="3" spans="1:5" ht="15.75" x14ac:dyDescent="0.25">
      <c r="A3" s="6" t="s">
        <v>6</v>
      </c>
      <c r="B3" s="1"/>
      <c r="C3" s="1"/>
      <c r="D3" s="1"/>
      <c r="E3" s="1"/>
    </row>
    <row r="4" spans="1:5" x14ac:dyDescent="0.25">
      <c r="A4" s="2" t="s">
        <v>23</v>
      </c>
      <c r="B4" s="7" t="s">
        <v>11</v>
      </c>
      <c r="C4" s="2" t="s">
        <v>12</v>
      </c>
      <c r="D4" s="8" t="s">
        <v>13</v>
      </c>
      <c r="E4" s="8" t="s">
        <v>33</v>
      </c>
    </row>
    <row r="5" spans="1:5" x14ac:dyDescent="0.25">
      <c r="A5" s="28" t="s">
        <v>305</v>
      </c>
      <c r="B5" s="37">
        <v>4.62</v>
      </c>
      <c r="C5" s="42">
        <v>12.2</v>
      </c>
      <c r="D5" s="37">
        <v>4.1500000000000004</v>
      </c>
      <c r="E5" s="37" t="s">
        <v>326</v>
      </c>
    </row>
    <row r="6" spans="1:5" x14ac:dyDescent="0.25">
      <c r="A6" s="28" t="s">
        <v>611</v>
      </c>
      <c r="B6" s="37">
        <v>5</v>
      </c>
      <c r="C6" s="42">
        <v>4</v>
      </c>
      <c r="D6" s="37">
        <v>2</v>
      </c>
      <c r="E6" s="37">
        <v>7</v>
      </c>
    </row>
    <row r="7" spans="1:5" ht="40.5" x14ac:dyDescent="0.25">
      <c r="A7" s="28" t="s">
        <v>21</v>
      </c>
      <c r="B7" s="38" t="s">
        <v>631</v>
      </c>
      <c r="C7" s="37" t="s">
        <v>632</v>
      </c>
      <c r="D7" s="28" t="s">
        <v>633</v>
      </c>
      <c r="E7" s="38" t="s">
        <v>631</v>
      </c>
    </row>
    <row r="8" spans="1:5" ht="27" x14ac:dyDescent="0.25">
      <c r="A8" s="28" t="s">
        <v>20</v>
      </c>
      <c r="B8" s="38" t="s">
        <v>635</v>
      </c>
      <c r="C8" s="28" t="s">
        <v>634</v>
      </c>
      <c r="D8" s="38" t="s">
        <v>324</v>
      </c>
      <c r="E8" s="38" t="s">
        <v>635</v>
      </c>
    </row>
    <row r="9" spans="1:5" x14ac:dyDescent="0.25">
      <c r="A9" s="28" t="s">
        <v>27</v>
      </c>
      <c r="B9" s="37" t="s">
        <v>306</v>
      </c>
      <c r="C9" s="42" t="s">
        <v>636</v>
      </c>
      <c r="D9" s="37" t="s">
        <v>307</v>
      </c>
      <c r="E9" s="37" t="s">
        <v>637</v>
      </c>
    </row>
    <row r="10" spans="1:5" ht="40.5" x14ac:dyDescent="0.25">
      <c r="A10" s="28" t="s">
        <v>28</v>
      </c>
      <c r="B10" s="37" t="s">
        <v>308</v>
      </c>
      <c r="C10" s="42" t="s">
        <v>323</v>
      </c>
      <c r="D10" s="37" t="s">
        <v>308</v>
      </c>
      <c r="E10" s="37" t="s">
        <v>327</v>
      </c>
    </row>
    <row r="11" spans="1:5" ht="27" x14ac:dyDescent="0.25">
      <c r="A11" s="28" t="s">
        <v>640</v>
      </c>
      <c r="B11" s="70">
        <v>178</v>
      </c>
      <c r="C11" s="71">
        <v>51</v>
      </c>
      <c r="D11" s="70" t="s">
        <v>195</v>
      </c>
      <c r="E11" s="70" t="s">
        <v>195</v>
      </c>
    </row>
    <row r="12" spans="1:5" ht="27" x14ac:dyDescent="0.25">
      <c r="A12" s="28" t="s">
        <v>641</v>
      </c>
      <c r="B12" s="70">
        <v>65283</v>
      </c>
      <c r="C12" s="71">
        <v>18674</v>
      </c>
      <c r="D12" s="70" t="s">
        <v>195</v>
      </c>
      <c r="E12" s="70" t="s">
        <v>195</v>
      </c>
    </row>
    <row r="13" spans="1:5" ht="135" x14ac:dyDescent="0.25">
      <c r="A13" s="28" t="s">
        <v>148</v>
      </c>
      <c r="B13" s="38" t="s">
        <v>639</v>
      </c>
      <c r="C13" s="28" t="s">
        <v>638</v>
      </c>
      <c r="D13" s="38" t="s">
        <v>325</v>
      </c>
      <c r="E13" s="38" t="s">
        <v>630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1FAE-53F7-4F14-9424-E23B8787DD33}">
  <dimension ref="A2:K15"/>
  <sheetViews>
    <sheetView workbookViewId="0">
      <selection activeCell="K15" sqref="K15"/>
    </sheetView>
  </sheetViews>
  <sheetFormatPr defaultRowHeight="15" x14ac:dyDescent="0.25"/>
  <cols>
    <col min="1" max="1" width="15.7109375" customWidth="1"/>
    <col min="2" max="2" width="21.140625" customWidth="1"/>
    <col min="3" max="3" width="16.85546875" customWidth="1"/>
    <col min="4" max="4" width="17.7109375" customWidth="1"/>
    <col min="5" max="5" width="19" customWidth="1"/>
    <col min="6" max="6" width="18" customWidth="1"/>
    <col min="7" max="7" width="17.42578125" customWidth="1"/>
    <col min="8" max="8" width="18.7109375" customWidth="1"/>
    <col min="9" max="9" width="18.140625" customWidth="1"/>
    <col min="10" max="10" width="19.28515625" customWidth="1"/>
    <col min="11" max="11" width="17.85546875" customWidth="1"/>
  </cols>
  <sheetData>
    <row r="2" spans="1:11" ht="15.75" x14ac:dyDescent="0.25">
      <c r="A2" s="6" t="s">
        <v>612</v>
      </c>
      <c r="B2" s="4"/>
      <c r="C2" s="4"/>
      <c r="D2" s="4"/>
      <c r="E2" s="4"/>
      <c r="F2" s="42"/>
      <c r="G2" s="1"/>
      <c r="H2" s="1"/>
      <c r="I2" s="1"/>
      <c r="J2" s="1"/>
      <c r="K2" s="1"/>
    </row>
    <row r="3" spans="1:11" x14ac:dyDescent="0.25">
      <c r="A3" s="43" t="s">
        <v>23</v>
      </c>
      <c r="B3" s="44" t="s">
        <v>10</v>
      </c>
      <c r="C3" s="44" t="s">
        <v>661</v>
      </c>
      <c r="D3" s="44" t="s">
        <v>613</v>
      </c>
      <c r="E3" s="44" t="s">
        <v>614</v>
      </c>
      <c r="F3" s="45" t="s">
        <v>678</v>
      </c>
      <c r="G3" s="46" t="s">
        <v>615</v>
      </c>
      <c r="H3" s="46" t="s">
        <v>616</v>
      </c>
      <c r="I3" s="46" t="s">
        <v>617</v>
      </c>
      <c r="J3" s="46" t="s">
        <v>618</v>
      </c>
      <c r="K3" s="46" t="s">
        <v>619</v>
      </c>
    </row>
    <row r="4" spans="1:11" ht="27" x14ac:dyDescent="0.25">
      <c r="A4" s="5" t="s">
        <v>434</v>
      </c>
      <c r="B4" s="9" t="s">
        <v>435</v>
      </c>
      <c r="C4" s="9" t="s">
        <v>662</v>
      </c>
      <c r="D4" s="9" t="s">
        <v>672</v>
      </c>
      <c r="E4" s="9" t="s">
        <v>673</v>
      </c>
      <c r="F4" s="37" t="s">
        <v>679</v>
      </c>
      <c r="G4" s="21" t="s">
        <v>681</v>
      </c>
      <c r="H4" s="22" t="s">
        <v>616</v>
      </c>
      <c r="I4" s="22" t="s">
        <v>686</v>
      </c>
      <c r="J4" s="22" t="s">
        <v>445</v>
      </c>
      <c r="K4" s="22" t="s">
        <v>693</v>
      </c>
    </row>
    <row r="5" spans="1:11" ht="54" x14ac:dyDescent="0.25">
      <c r="A5" s="5" t="s">
        <v>620</v>
      </c>
      <c r="B5" s="10" t="s">
        <v>621</v>
      </c>
      <c r="C5" s="10" t="s">
        <v>622</v>
      </c>
      <c r="D5" s="10" t="s">
        <v>622</v>
      </c>
      <c r="E5" s="10" t="s">
        <v>622</v>
      </c>
      <c r="F5" s="10" t="s">
        <v>622</v>
      </c>
      <c r="G5" s="21" t="s">
        <v>623</v>
      </c>
      <c r="H5" s="21" t="s">
        <v>623</v>
      </c>
      <c r="I5" s="21" t="s">
        <v>624</v>
      </c>
      <c r="J5" s="22" t="s">
        <v>642</v>
      </c>
      <c r="K5" s="22" t="s">
        <v>642</v>
      </c>
    </row>
    <row r="6" spans="1:11" ht="67.5" x14ac:dyDescent="0.25">
      <c r="A6" s="5" t="s">
        <v>663</v>
      </c>
      <c r="B6" s="10" t="s">
        <v>471</v>
      </c>
      <c r="C6" s="10" t="s">
        <v>668</v>
      </c>
      <c r="D6" s="9">
        <v>8</v>
      </c>
      <c r="E6" s="9" t="s">
        <v>674</v>
      </c>
      <c r="F6" s="37">
        <v>7</v>
      </c>
      <c r="G6" s="51">
        <v>16</v>
      </c>
      <c r="H6" s="51">
        <v>12</v>
      </c>
      <c r="I6" s="21" t="s">
        <v>688</v>
      </c>
      <c r="J6" s="22">
        <v>24</v>
      </c>
      <c r="K6" s="22" t="s">
        <v>674</v>
      </c>
    </row>
    <row r="7" spans="1:11" ht="40.5" x14ac:dyDescent="0.25">
      <c r="A7" s="5" t="s">
        <v>20</v>
      </c>
      <c r="B7" s="10" t="s">
        <v>472</v>
      </c>
      <c r="C7" s="9">
        <v>1</v>
      </c>
      <c r="D7" s="9">
        <v>2</v>
      </c>
      <c r="E7" s="9" t="s">
        <v>387</v>
      </c>
      <c r="F7" s="37">
        <v>1</v>
      </c>
      <c r="G7" s="51" t="s">
        <v>387</v>
      </c>
      <c r="H7" s="51" t="s">
        <v>387</v>
      </c>
      <c r="I7" s="22" t="s">
        <v>687</v>
      </c>
      <c r="J7" s="22" t="s">
        <v>387</v>
      </c>
      <c r="K7" s="22" t="s">
        <v>387</v>
      </c>
    </row>
    <row r="8" spans="1:11" x14ac:dyDescent="0.25">
      <c r="A8" s="5" t="s">
        <v>625</v>
      </c>
      <c r="B8" s="9" t="s">
        <v>306</v>
      </c>
      <c r="C8" s="9" t="s">
        <v>306</v>
      </c>
      <c r="D8" s="9" t="s">
        <v>306</v>
      </c>
      <c r="E8" s="9" t="s">
        <v>643</v>
      </c>
      <c r="F8" s="37" t="s">
        <v>306</v>
      </c>
      <c r="G8" s="51" t="s">
        <v>685</v>
      </c>
      <c r="H8" s="51" t="s">
        <v>306</v>
      </c>
      <c r="I8" s="22" t="s">
        <v>306</v>
      </c>
      <c r="J8" s="22" t="s">
        <v>691</v>
      </c>
      <c r="K8" s="22" t="s">
        <v>694</v>
      </c>
    </row>
    <row r="9" spans="1:11" ht="27" x14ac:dyDescent="0.25">
      <c r="A9" s="5" t="s">
        <v>626</v>
      </c>
      <c r="B9" s="10" t="s">
        <v>665</v>
      </c>
      <c r="C9" s="9" t="s">
        <v>666</v>
      </c>
      <c r="D9" s="9" t="s">
        <v>666</v>
      </c>
      <c r="E9" s="9" t="s">
        <v>666</v>
      </c>
      <c r="F9" s="37" t="s">
        <v>387</v>
      </c>
      <c r="G9" s="51" t="s">
        <v>387</v>
      </c>
      <c r="H9" s="51" t="s">
        <v>387</v>
      </c>
      <c r="I9" s="22" t="s">
        <v>387</v>
      </c>
      <c r="J9" s="22" t="s">
        <v>666</v>
      </c>
      <c r="K9" s="22" t="s">
        <v>387</v>
      </c>
    </row>
    <row r="10" spans="1:11" x14ac:dyDescent="0.25">
      <c r="A10" s="5" t="s">
        <v>658</v>
      </c>
      <c r="B10" s="10" t="s">
        <v>549</v>
      </c>
      <c r="C10" s="9" t="s">
        <v>387</v>
      </c>
      <c r="D10" s="9" t="s">
        <v>387</v>
      </c>
      <c r="E10" s="9" t="s">
        <v>677</v>
      </c>
      <c r="F10" s="37" t="s">
        <v>387</v>
      </c>
      <c r="G10" s="51" t="s">
        <v>387</v>
      </c>
      <c r="H10" s="51" t="s">
        <v>387</v>
      </c>
      <c r="I10" s="22" t="s">
        <v>387</v>
      </c>
      <c r="J10" s="22" t="s">
        <v>690</v>
      </c>
      <c r="K10" s="22" t="s">
        <v>387</v>
      </c>
    </row>
    <row r="11" spans="1:11" ht="27" x14ac:dyDescent="0.25">
      <c r="A11" s="5" t="s">
        <v>151</v>
      </c>
      <c r="B11" s="9" t="s">
        <v>664</v>
      </c>
      <c r="C11" s="9" t="s">
        <v>667</v>
      </c>
      <c r="D11" s="9" t="s">
        <v>667</v>
      </c>
      <c r="E11" s="10" t="s">
        <v>676</v>
      </c>
      <c r="F11" s="37" t="s">
        <v>667</v>
      </c>
      <c r="G11" s="51" t="s">
        <v>387</v>
      </c>
      <c r="H11" s="51" t="s">
        <v>667</v>
      </c>
      <c r="I11" s="22" t="s">
        <v>667</v>
      </c>
      <c r="J11" s="22" t="s">
        <v>667</v>
      </c>
      <c r="K11" s="22" t="s">
        <v>387</v>
      </c>
    </row>
    <row r="12" spans="1:11" ht="27" customHeight="1" x14ac:dyDescent="0.25">
      <c r="A12" s="5" t="s">
        <v>627</v>
      </c>
      <c r="B12" s="9" t="s">
        <v>529</v>
      </c>
      <c r="C12" s="10" t="s">
        <v>669</v>
      </c>
      <c r="D12" s="9" t="s">
        <v>387</v>
      </c>
      <c r="E12" s="9" t="s">
        <v>387</v>
      </c>
      <c r="F12" s="37" t="s">
        <v>387</v>
      </c>
      <c r="G12" s="51" t="s">
        <v>387</v>
      </c>
      <c r="H12" s="51" t="s">
        <v>387</v>
      </c>
      <c r="I12" s="22" t="s">
        <v>387</v>
      </c>
      <c r="J12" s="22" t="s">
        <v>666</v>
      </c>
      <c r="K12" s="22" t="s">
        <v>666</v>
      </c>
    </row>
    <row r="13" spans="1:11" ht="54" x14ac:dyDescent="0.25">
      <c r="A13" s="5" t="s">
        <v>628</v>
      </c>
      <c r="B13" s="10" t="s">
        <v>660</v>
      </c>
      <c r="C13" s="9" t="s">
        <v>666</v>
      </c>
      <c r="D13" s="9" t="s">
        <v>666</v>
      </c>
      <c r="E13" s="9" t="s">
        <v>666</v>
      </c>
      <c r="F13" s="37" t="s">
        <v>666</v>
      </c>
      <c r="G13" s="51" t="s">
        <v>666</v>
      </c>
      <c r="H13" s="51" t="s">
        <v>666</v>
      </c>
      <c r="I13" s="22" t="s">
        <v>666</v>
      </c>
      <c r="J13" s="22" t="s">
        <v>666</v>
      </c>
      <c r="K13" s="22" t="s">
        <v>666</v>
      </c>
    </row>
    <row r="14" spans="1:11" ht="40.5" x14ac:dyDescent="0.25">
      <c r="A14" s="5" t="s">
        <v>629</v>
      </c>
      <c r="B14" s="9"/>
      <c r="C14" s="9" t="s">
        <v>387</v>
      </c>
      <c r="D14" s="9" t="s">
        <v>666</v>
      </c>
      <c r="E14" s="9" t="s">
        <v>387</v>
      </c>
      <c r="F14" s="37" t="s">
        <v>387</v>
      </c>
      <c r="G14" s="51" t="s">
        <v>387</v>
      </c>
      <c r="H14" s="51" t="s">
        <v>387</v>
      </c>
      <c r="I14" s="22" t="s">
        <v>387</v>
      </c>
      <c r="J14" s="22" t="s">
        <v>666</v>
      </c>
      <c r="K14" s="22" t="s">
        <v>666</v>
      </c>
    </row>
    <row r="15" spans="1:11" ht="108" x14ac:dyDescent="0.25">
      <c r="A15" s="5" t="s">
        <v>148</v>
      </c>
      <c r="B15" s="48" t="s">
        <v>682</v>
      </c>
      <c r="C15" s="48" t="s">
        <v>670</v>
      </c>
      <c r="D15" s="48" t="s">
        <v>671</v>
      </c>
      <c r="E15" s="48" t="s">
        <v>675</v>
      </c>
      <c r="F15" s="49" t="s">
        <v>680</v>
      </c>
      <c r="G15" s="50" t="s">
        <v>684</v>
      </c>
      <c r="H15" s="50" t="s">
        <v>683</v>
      </c>
      <c r="I15" s="47" t="s">
        <v>689</v>
      </c>
      <c r="J15" s="50" t="s">
        <v>692</v>
      </c>
      <c r="K15" s="47"/>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1689D-1CEA-4778-8D62-24633A24156A}">
  <dimension ref="A3:L17"/>
  <sheetViews>
    <sheetView workbookViewId="0">
      <pane xSplit="1" topLeftCell="D1" activePane="topRight" state="frozen"/>
      <selection pane="topRight" activeCell="A5" sqref="A5:L17"/>
    </sheetView>
  </sheetViews>
  <sheetFormatPr defaultRowHeight="15" x14ac:dyDescent="0.25"/>
  <cols>
    <col min="1" max="1" width="25.28515625" customWidth="1"/>
    <col min="2" max="2" width="24.85546875" bestFit="1" customWidth="1"/>
    <col min="3" max="3" width="27.42578125" bestFit="1" customWidth="1"/>
    <col min="4" max="4" width="18.5703125" bestFit="1" customWidth="1"/>
    <col min="5" max="5" width="26.140625" bestFit="1" customWidth="1"/>
    <col min="6" max="6" width="28.5703125" bestFit="1" customWidth="1"/>
    <col min="7" max="7" width="26.7109375" bestFit="1" customWidth="1"/>
    <col min="8" max="8" width="31" bestFit="1" customWidth="1"/>
    <col min="9" max="9" width="25.28515625" bestFit="1" customWidth="1"/>
    <col min="10" max="10" width="27" bestFit="1" customWidth="1"/>
    <col min="11" max="11" width="18.85546875" bestFit="1" customWidth="1"/>
    <col min="12" max="12" width="23.28515625" bestFit="1" customWidth="1"/>
  </cols>
  <sheetData>
    <row r="3" spans="1:12" ht="15.75" x14ac:dyDescent="0.25">
      <c r="A3" s="6" t="s">
        <v>153</v>
      </c>
      <c r="B3" s="1"/>
      <c r="C3" s="1"/>
      <c r="D3" s="1"/>
      <c r="E3" s="1"/>
      <c r="F3" s="1"/>
      <c r="G3" s="1"/>
      <c r="H3" s="1"/>
      <c r="I3" s="1"/>
      <c r="J3" s="1"/>
      <c r="K3" s="1"/>
      <c r="L3" s="1"/>
    </row>
    <row r="4" spans="1:12" x14ac:dyDescent="0.25">
      <c r="A4" s="2" t="s">
        <v>23</v>
      </c>
      <c r="B4" s="2" t="s">
        <v>154</v>
      </c>
      <c r="C4" s="2" t="s">
        <v>155</v>
      </c>
      <c r="D4" s="2" t="s">
        <v>156</v>
      </c>
      <c r="E4" s="2" t="s">
        <v>157</v>
      </c>
      <c r="F4" s="2" t="s">
        <v>158</v>
      </c>
      <c r="G4" s="2" t="s">
        <v>697</v>
      </c>
      <c r="H4" s="2" t="s">
        <v>159</v>
      </c>
      <c r="I4" s="2" t="s">
        <v>160</v>
      </c>
      <c r="J4" s="2" t="s">
        <v>161</v>
      </c>
      <c r="K4" s="2" t="s">
        <v>162</v>
      </c>
      <c r="L4" s="2" t="s">
        <v>163</v>
      </c>
    </row>
    <row r="5" spans="1:12" x14ac:dyDescent="0.25">
      <c r="A5" s="73" t="s">
        <v>79</v>
      </c>
      <c r="B5" s="74">
        <v>1</v>
      </c>
      <c r="C5" s="74">
        <v>2</v>
      </c>
      <c r="D5" s="74">
        <v>3</v>
      </c>
      <c r="E5" s="74">
        <v>4</v>
      </c>
      <c r="F5" s="74">
        <v>5</v>
      </c>
      <c r="G5" s="74">
        <v>6</v>
      </c>
      <c r="H5" s="74">
        <v>7</v>
      </c>
      <c r="I5" s="74">
        <v>8</v>
      </c>
      <c r="J5" s="74">
        <v>9</v>
      </c>
      <c r="K5" s="74">
        <v>10</v>
      </c>
      <c r="L5" s="74">
        <v>11</v>
      </c>
    </row>
    <row r="6" spans="1:12" x14ac:dyDescent="0.25">
      <c r="A6" s="73" t="s">
        <v>35</v>
      </c>
      <c r="B6" s="74">
        <v>1618</v>
      </c>
      <c r="C6" s="74">
        <v>4997</v>
      </c>
      <c r="D6" s="74">
        <v>6034</v>
      </c>
      <c r="E6" s="74">
        <v>9699</v>
      </c>
      <c r="F6" s="74">
        <v>8197</v>
      </c>
      <c r="G6" s="74">
        <v>7537</v>
      </c>
      <c r="H6" s="74">
        <v>9880</v>
      </c>
      <c r="I6" s="74">
        <v>6560</v>
      </c>
      <c r="J6" s="74">
        <v>9028</v>
      </c>
      <c r="K6" s="74">
        <v>11401</v>
      </c>
      <c r="L6" s="74">
        <v>2126</v>
      </c>
    </row>
    <row r="7" spans="1:12" x14ac:dyDescent="0.25">
      <c r="A7" s="73" t="s">
        <v>36</v>
      </c>
      <c r="B7" s="74" t="s">
        <v>164</v>
      </c>
      <c r="C7" s="74" t="s">
        <v>165</v>
      </c>
      <c r="D7" s="74" t="s">
        <v>166</v>
      </c>
      <c r="E7" s="74" t="s">
        <v>167</v>
      </c>
      <c r="F7" s="74" t="s">
        <v>168</v>
      </c>
      <c r="G7" s="74" t="s">
        <v>169</v>
      </c>
      <c r="H7" s="74" t="s">
        <v>170</v>
      </c>
      <c r="I7" s="74" t="s">
        <v>171</v>
      </c>
      <c r="J7" s="74" t="s">
        <v>172</v>
      </c>
      <c r="K7" s="74" t="s">
        <v>173</v>
      </c>
      <c r="L7" s="74" t="s">
        <v>174</v>
      </c>
    </row>
    <row r="8" spans="1:12" x14ac:dyDescent="0.25">
      <c r="A8" s="73" t="s">
        <v>434</v>
      </c>
      <c r="B8" s="74" t="s">
        <v>644</v>
      </c>
      <c r="C8" s="74" t="s">
        <v>645</v>
      </c>
      <c r="D8" s="74" t="s">
        <v>646</v>
      </c>
      <c r="E8" s="74" t="s">
        <v>647</v>
      </c>
      <c r="F8" s="74" t="s">
        <v>648</v>
      </c>
      <c r="G8" s="74" t="s">
        <v>649</v>
      </c>
      <c r="H8" s="74" t="s">
        <v>650</v>
      </c>
      <c r="I8" s="74" t="s">
        <v>651</v>
      </c>
      <c r="J8" s="74" t="s">
        <v>652</v>
      </c>
      <c r="K8" s="74" t="s">
        <v>653</v>
      </c>
      <c r="L8" s="74" t="s">
        <v>705</v>
      </c>
    </row>
    <row r="9" spans="1:12" x14ac:dyDescent="0.25">
      <c r="A9" s="73" t="s">
        <v>19</v>
      </c>
      <c r="B9" s="75">
        <v>16.994156005000001</v>
      </c>
      <c r="C9" s="75">
        <v>3.34309299374</v>
      </c>
      <c r="D9" s="75">
        <v>11.6335515097</v>
      </c>
      <c r="E9" s="75">
        <v>17.3475975709</v>
      </c>
      <c r="F9" s="75">
        <v>13.110095853700001</v>
      </c>
      <c r="G9" s="75">
        <v>14.366543156000001</v>
      </c>
      <c r="H9" s="75">
        <v>65.552232128100002</v>
      </c>
      <c r="I9" s="75">
        <v>14.7939904588</v>
      </c>
      <c r="J9" s="75">
        <v>9.9850969345100005</v>
      </c>
      <c r="K9" s="75">
        <v>75.444664100200001</v>
      </c>
      <c r="L9" s="75">
        <v>47.383737694899899</v>
      </c>
    </row>
    <row r="10" spans="1:12" x14ac:dyDescent="0.25">
      <c r="A10" s="73" t="s">
        <v>112</v>
      </c>
      <c r="B10" s="74">
        <v>612</v>
      </c>
      <c r="C10" s="74">
        <v>612</v>
      </c>
      <c r="D10" s="74">
        <v>612</v>
      </c>
      <c r="E10" s="74">
        <v>612</v>
      </c>
      <c r="F10" s="74">
        <v>612</v>
      </c>
      <c r="G10" s="74">
        <v>612</v>
      </c>
      <c r="H10" s="74">
        <v>613</v>
      </c>
      <c r="I10" s="74">
        <v>614</v>
      </c>
      <c r="J10" s="74">
        <v>612</v>
      </c>
      <c r="K10" s="74">
        <v>612</v>
      </c>
      <c r="L10" s="74">
        <v>612</v>
      </c>
    </row>
    <row r="11" spans="1:12" x14ac:dyDescent="0.25">
      <c r="A11" s="73" t="s">
        <v>113</v>
      </c>
      <c r="B11" s="74" t="s">
        <v>175</v>
      </c>
      <c r="C11" s="74" t="s">
        <v>175</v>
      </c>
      <c r="D11" s="74" t="s">
        <v>175</v>
      </c>
      <c r="E11" s="74" t="s">
        <v>175</v>
      </c>
      <c r="F11" s="74" t="s">
        <v>175</v>
      </c>
      <c r="G11" s="74" t="s">
        <v>175</v>
      </c>
      <c r="H11" s="74" t="s">
        <v>176</v>
      </c>
      <c r="I11" s="74" t="s">
        <v>177</v>
      </c>
      <c r="J11" s="74" t="s">
        <v>175</v>
      </c>
      <c r="K11" s="74" t="s">
        <v>175</v>
      </c>
      <c r="L11" s="74" t="s">
        <v>175</v>
      </c>
    </row>
    <row r="12" spans="1:12" x14ac:dyDescent="0.25">
      <c r="A12" s="73" t="s">
        <v>18</v>
      </c>
      <c r="B12" s="74" t="s">
        <v>110</v>
      </c>
      <c r="C12" s="74" t="s">
        <v>110</v>
      </c>
      <c r="D12" s="74" t="s">
        <v>110</v>
      </c>
      <c r="E12" s="74" t="s">
        <v>110</v>
      </c>
      <c r="F12" s="74" t="s">
        <v>110</v>
      </c>
      <c r="G12" s="74" t="s">
        <v>110</v>
      </c>
      <c r="H12" s="74" t="s">
        <v>107</v>
      </c>
      <c r="I12" s="74" t="s">
        <v>105</v>
      </c>
      <c r="J12" s="74" t="s">
        <v>110</v>
      </c>
      <c r="K12" s="74" t="s">
        <v>110</v>
      </c>
      <c r="L12" s="74" t="s">
        <v>110</v>
      </c>
    </row>
    <row r="13" spans="1:12" ht="40.5" x14ac:dyDescent="0.25">
      <c r="A13" s="76" t="s">
        <v>47</v>
      </c>
      <c r="B13" s="77" t="s">
        <v>195</v>
      </c>
      <c r="C13" s="77" t="s">
        <v>403</v>
      </c>
      <c r="D13" s="77" t="s">
        <v>400</v>
      </c>
      <c r="E13" s="77" t="s">
        <v>195</v>
      </c>
      <c r="F13" s="77" t="s">
        <v>195</v>
      </c>
      <c r="G13" s="77" t="s">
        <v>195</v>
      </c>
      <c r="H13" s="77" t="s">
        <v>410</v>
      </c>
      <c r="I13" s="77" t="s">
        <v>195</v>
      </c>
      <c r="J13" s="77" t="s">
        <v>195</v>
      </c>
      <c r="K13" s="77" t="s">
        <v>195</v>
      </c>
      <c r="L13" s="77" t="s">
        <v>218</v>
      </c>
    </row>
    <row r="14" spans="1:12" ht="27" x14ac:dyDescent="0.25">
      <c r="A14" s="76" t="s">
        <v>41</v>
      </c>
      <c r="B14" s="77" t="s">
        <v>395</v>
      </c>
      <c r="C14" s="77" t="s">
        <v>398</v>
      </c>
      <c r="D14" s="77" t="s">
        <v>50</v>
      </c>
      <c r="E14" s="77" t="s">
        <v>50</v>
      </c>
      <c r="F14" s="77" t="s">
        <v>407</v>
      </c>
      <c r="G14" s="77" t="s">
        <v>195</v>
      </c>
      <c r="H14" s="77" t="s">
        <v>195</v>
      </c>
      <c r="I14" s="77" t="s">
        <v>713</v>
      </c>
      <c r="J14" s="77" t="s">
        <v>395</v>
      </c>
      <c r="K14" s="77" t="s">
        <v>195</v>
      </c>
      <c r="L14" s="77" t="s">
        <v>704</v>
      </c>
    </row>
    <row r="15" spans="1:12" ht="27" x14ac:dyDescent="0.25">
      <c r="A15" s="76" t="s">
        <v>193</v>
      </c>
      <c r="B15" s="77" t="s">
        <v>195</v>
      </c>
      <c r="C15" s="77" t="s">
        <v>195</v>
      </c>
      <c r="D15" s="77" t="s">
        <v>402</v>
      </c>
      <c r="E15" s="77" t="s">
        <v>404</v>
      </c>
      <c r="F15" s="77" t="s">
        <v>195</v>
      </c>
      <c r="G15" s="77" t="s">
        <v>411</v>
      </c>
      <c r="H15" s="77" t="s">
        <v>195</v>
      </c>
      <c r="I15" s="77" t="s">
        <v>404</v>
      </c>
      <c r="J15" s="77" t="s">
        <v>414</v>
      </c>
      <c r="K15" s="77" t="s">
        <v>701</v>
      </c>
      <c r="L15" s="77" t="s">
        <v>260</v>
      </c>
    </row>
    <row r="16" spans="1:12" ht="27" x14ac:dyDescent="0.25">
      <c r="A16" s="76" t="s">
        <v>42</v>
      </c>
      <c r="B16" s="77" t="s">
        <v>397</v>
      </c>
      <c r="C16" s="77" t="s">
        <v>195</v>
      </c>
      <c r="D16" s="77" t="s">
        <v>195</v>
      </c>
      <c r="E16" s="77" t="s">
        <v>405</v>
      </c>
      <c r="F16" s="77" t="s">
        <v>408</v>
      </c>
      <c r="G16" s="77" t="s">
        <v>195</v>
      </c>
      <c r="H16" s="77" t="s">
        <v>195</v>
      </c>
      <c r="I16" s="77" t="s">
        <v>415</v>
      </c>
      <c r="J16" s="77" t="s">
        <v>413</v>
      </c>
      <c r="K16" s="77" t="s">
        <v>702</v>
      </c>
      <c r="L16" s="77" t="s">
        <v>261</v>
      </c>
    </row>
    <row r="17" spans="1:12" ht="81" x14ac:dyDescent="0.25">
      <c r="A17" s="78" t="s">
        <v>148</v>
      </c>
      <c r="B17" s="77" t="s">
        <v>396</v>
      </c>
      <c r="C17" s="77" t="s">
        <v>399</v>
      </c>
      <c r="D17" s="77" t="s">
        <v>401</v>
      </c>
      <c r="E17" s="77" t="s">
        <v>406</v>
      </c>
      <c r="F17" s="77" t="s">
        <v>409</v>
      </c>
      <c r="G17" s="77" t="s">
        <v>698</v>
      </c>
      <c r="H17" s="77" t="s">
        <v>412</v>
      </c>
      <c r="I17" s="77" t="s">
        <v>718</v>
      </c>
      <c r="J17" s="77"/>
      <c r="K17" s="77" t="s">
        <v>700</v>
      </c>
      <c r="L17" s="77" t="s">
        <v>703</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5B1A-B10A-4C78-876D-00C18F35B54F}">
  <dimension ref="A3:H13"/>
  <sheetViews>
    <sheetView workbookViewId="0">
      <pane xSplit="1" topLeftCell="B1" activePane="topRight" state="frozen"/>
      <selection pane="topRight" activeCell="A5" sqref="A5:H13"/>
    </sheetView>
  </sheetViews>
  <sheetFormatPr defaultRowHeight="15" x14ac:dyDescent="0.25"/>
  <cols>
    <col min="1" max="1" width="26.42578125" bestFit="1" customWidth="1"/>
    <col min="2" max="2" width="22.140625" bestFit="1" customWidth="1"/>
    <col min="3" max="3" width="22.85546875" bestFit="1" customWidth="1"/>
    <col min="4" max="4" width="24.42578125" bestFit="1" customWidth="1"/>
    <col min="5" max="5" width="19.85546875" bestFit="1" customWidth="1"/>
    <col min="6" max="6" width="21.7109375" customWidth="1"/>
    <col min="7" max="7" width="21.5703125" bestFit="1" customWidth="1"/>
    <col min="8" max="8" width="17" bestFit="1" customWidth="1"/>
  </cols>
  <sheetData>
    <row r="3" spans="1:8" ht="15.75" x14ac:dyDescent="0.25">
      <c r="A3" s="6" t="s">
        <v>128</v>
      </c>
      <c r="B3" s="1"/>
      <c r="C3" s="1"/>
      <c r="D3" s="1"/>
      <c r="E3" s="1"/>
      <c r="F3" s="1"/>
      <c r="G3" s="1"/>
      <c r="H3" s="1"/>
    </row>
    <row r="4" spans="1:8" x14ac:dyDescent="0.25">
      <c r="A4" s="2" t="s">
        <v>23</v>
      </c>
      <c r="B4" s="2" t="s">
        <v>129</v>
      </c>
      <c r="C4" s="2" t="s">
        <v>130</v>
      </c>
      <c r="D4" s="2" t="s">
        <v>131</v>
      </c>
      <c r="E4" s="2" t="s">
        <v>132</v>
      </c>
      <c r="F4" s="2" t="s">
        <v>54</v>
      </c>
      <c r="G4" s="2" t="s">
        <v>133</v>
      </c>
      <c r="H4" s="2" t="s">
        <v>134</v>
      </c>
    </row>
    <row r="5" spans="1:8" x14ac:dyDescent="0.25">
      <c r="A5" s="72" t="s">
        <v>79</v>
      </c>
      <c r="B5" s="37">
        <v>1</v>
      </c>
      <c r="C5" s="37">
        <v>2</v>
      </c>
      <c r="D5" s="37">
        <v>3</v>
      </c>
      <c r="E5" s="37">
        <v>4</v>
      </c>
      <c r="F5" s="37">
        <v>5</v>
      </c>
      <c r="G5" s="37">
        <v>6</v>
      </c>
      <c r="H5" s="37">
        <v>7</v>
      </c>
    </row>
    <row r="6" spans="1:8" x14ac:dyDescent="0.25">
      <c r="A6" s="28" t="s">
        <v>35</v>
      </c>
      <c r="B6" s="37">
        <v>13235</v>
      </c>
      <c r="C6" s="37"/>
      <c r="D6" s="37">
        <v>11513</v>
      </c>
      <c r="E6" s="37">
        <v>12182</v>
      </c>
      <c r="F6" s="37">
        <v>8632</v>
      </c>
      <c r="G6" s="37">
        <v>13032</v>
      </c>
      <c r="H6" s="37">
        <v>10393</v>
      </c>
    </row>
    <row r="7" spans="1:8" x14ac:dyDescent="0.25">
      <c r="A7" s="42" t="s">
        <v>36</v>
      </c>
      <c r="B7" s="37" t="s">
        <v>135</v>
      </c>
      <c r="C7" s="37"/>
      <c r="D7" s="37" t="s">
        <v>136</v>
      </c>
      <c r="E7" s="37" t="s">
        <v>137</v>
      </c>
      <c r="F7" s="37" t="s">
        <v>66</v>
      </c>
      <c r="G7" s="37" t="s">
        <v>138</v>
      </c>
      <c r="H7" s="37" t="s">
        <v>139</v>
      </c>
    </row>
    <row r="8" spans="1:8" x14ac:dyDescent="0.25">
      <c r="A8" s="72" t="s">
        <v>434</v>
      </c>
      <c r="B8" s="37" t="s">
        <v>706</v>
      </c>
      <c r="C8" s="37" t="s">
        <v>707</v>
      </c>
      <c r="D8" s="37" t="s">
        <v>708</v>
      </c>
      <c r="E8" s="37" t="s">
        <v>709</v>
      </c>
      <c r="F8" s="37" t="s">
        <v>710</v>
      </c>
      <c r="G8" s="37" t="s">
        <v>711</v>
      </c>
      <c r="H8" s="37" t="s">
        <v>712</v>
      </c>
    </row>
    <row r="9" spans="1:8" x14ac:dyDescent="0.25">
      <c r="A9" s="42" t="s">
        <v>19</v>
      </c>
      <c r="B9" s="59">
        <v>26.3375998649</v>
      </c>
      <c r="C9" s="59">
        <v>23.227324840000001</v>
      </c>
      <c r="D9" s="59">
        <v>34.878861462800003</v>
      </c>
      <c r="E9" s="59">
        <v>159.093630821</v>
      </c>
      <c r="F9" s="59">
        <v>3.1036427955899999</v>
      </c>
      <c r="G9" s="59">
        <v>6.7748011625200002</v>
      </c>
      <c r="H9" s="59">
        <v>24.4033409285</v>
      </c>
    </row>
    <row r="10" spans="1:8" x14ac:dyDescent="0.25">
      <c r="A10" s="28" t="s">
        <v>112</v>
      </c>
      <c r="B10" s="37">
        <v>557</v>
      </c>
      <c r="C10" s="37">
        <v>533</v>
      </c>
      <c r="D10" s="37">
        <v>532</v>
      </c>
      <c r="E10" s="37">
        <v>553</v>
      </c>
      <c r="F10" s="37">
        <v>311</v>
      </c>
      <c r="G10" s="37">
        <v>553</v>
      </c>
      <c r="H10" s="37">
        <v>557</v>
      </c>
    </row>
    <row r="11" spans="1:8" x14ac:dyDescent="0.25">
      <c r="A11" s="28" t="s">
        <v>113</v>
      </c>
      <c r="B11" s="37" t="s">
        <v>123</v>
      </c>
      <c r="C11" s="37" t="s">
        <v>140</v>
      </c>
      <c r="D11" s="37" t="s">
        <v>141</v>
      </c>
      <c r="E11" s="37" t="s">
        <v>142</v>
      </c>
      <c r="F11" s="37" t="s">
        <v>121</v>
      </c>
      <c r="G11" s="37" t="s">
        <v>142</v>
      </c>
      <c r="H11" s="37" t="s">
        <v>123</v>
      </c>
    </row>
    <row r="12" spans="1:8" x14ac:dyDescent="0.25">
      <c r="A12" s="42" t="s">
        <v>18</v>
      </c>
      <c r="B12" s="37" t="s">
        <v>143</v>
      </c>
      <c r="C12" s="37"/>
      <c r="D12" s="37" t="s">
        <v>144</v>
      </c>
      <c r="E12" s="37" t="s">
        <v>145</v>
      </c>
      <c r="F12" s="37" t="s">
        <v>67</v>
      </c>
      <c r="G12" s="37" t="s">
        <v>146</v>
      </c>
      <c r="H12" s="37" t="s">
        <v>147</v>
      </c>
    </row>
    <row r="13" spans="1:8" x14ac:dyDescent="0.25">
      <c r="A13" s="69" t="s">
        <v>148</v>
      </c>
      <c r="B13" s="38"/>
      <c r="C13" s="38"/>
      <c r="D13" s="38"/>
      <c r="E13" s="38"/>
      <c r="F13" s="38" t="s">
        <v>192</v>
      </c>
      <c r="G13" s="38"/>
      <c r="H13" s="38"/>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CDB9-5DE2-46F5-8E71-0009A3E20A47}">
  <dimension ref="A3:H13"/>
  <sheetViews>
    <sheetView workbookViewId="0">
      <pane xSplit="1" topLeftCell="B1" activePane="topRight" state="frozen"/>
      <selection pane="topRight" activeCell="A8" sqref="A8"/>
    </sheetView>
  </sheetViews>
  <sheetFormatPr defaultRowHeight="15" x14ac:dyDescent="0.25"/>
  <cols>
    <col min="1" max="1" width="12.42578125" bestFit="1" customWidth="1"/>
    <col min="2" max="2" width="17.7109375" bestFit="1" customWidth="1"/>
    <col min="3" max="3" width="18.140625" bestFit="1" customWidth="1"/>
    <col min="4" max="4" width="19.5703125" bestFit="1" customWidth="1"/>
    <col min="5" max="5" width="18.5703125" bestFit="1" customWidth="1"/>
    <col min="6" max="6" width="19.5703125" bestFit="1" customWidth="1"/>
    <col min="7" max="7" width="18.5703125" bestFit="1" customWidth="1"/>
    <col min="8" max="8" width="25.5703125" bestFit="1" customWidth="1"/>
  </cols>
  <sheetData>
    <row r="3" spans="1:8" ht="15.75" x14ac:dyDescent="0.25">
      <c r="A3" s="6" t="s">
        <v>178</v>
      </c>
      <c r="B3" s="1"/>
      <c r="C3" s="1"/>
      <c r="D3" s="1"/>
      <c r="E3" s="1"/>
    </row>
    <row r="4" spans="1:8" x14ac:dyDescent="0.25">
      <c r="A4" s="2" t="s">
        <v>23</v>
      </c>
      <c r="B4" s="2" t="s">
        <v>422</v>
      </c>
      <c r="C4" s="2" t="s">
        <v>425</v>
      </c>
      <c r="D4" s="2" t="s">
        <v>179</v>
      </c>
      <c r="E4" s="2" t="s">
        <v>180</v>
      </c>
      <c r="F4" s="2" t="s">
        <v>181</v>
      </c>
      <c r="G4" s="2" t="s">
        <v>182</v>
      </c>
      <c r="H4" s="2" t="s">
        <v>428</v>
      </c>
    </row>
    <row r="5" spans="1:8" x14ac:dyDescent="0.25">
      <c r="A5" s="30" t="s">
        <v>79</v>
      </c>
      <c r="B5" s="9"/>
      <c r="C5" s="11"/>
      <c r="D5" s="9">
        <v>1</v>
      </c>
      <c r="E5" s="9">
        <v>2</v>
      </c>
      <c r="F5" s="9">
        <v>3</v>
      </c>
      <c r="G5" s="9">
        <v>4</v>
      </c>
      <c r="H5" s="9"/>
    </row>
    <row r="6" spans="1:8" x14ac:dyDescent="0.25">
      <c r="A6" s="5" t="s">
        <v>35</v>
      </c>
      <c r="B6" s="10"/>
      <c r="C6" s="5"/>
      <c r="D6" s="9">
        <v>9084</v>
      </c>
      <c r="E6" s="9">
        <v>7425</v>
      </c>
      <c r="F6" s="9">
        <v>1470</v>
      </c>
      <c r="G6" s="9">
        <v>1765</v>
      </c>
      <c r="H6" s="9"/>
    </row>
    <row r="7" spans="1:8" x14ac:dyDescent="0.25">
      <c r="A7" s="4" t="s">
        <v>36</v>
      </c>
      <c r="B7" s="32" t="s">
        <v>423</v>
      </c>
      <c r="C7" s="29" t="s">
        <v>426</v>
      </c>
      <c r="D7" s="9" t="s">
        <v>183</v>
      </c>
      <c r="E7" s="9" t="s">
        <v>184</v>
      </c>
      <c r="F7" s="9" t="s">
        <v>185</v>
      </c>
      <c r="G7" s="9" t="s">
        <v>186</v>
      </c>
      <c r="H7" s="29" t="s">
        <v>430</v>
      </c>
    </row>
    <row r="8" spans="1:8" x14ac:dyDescent="0.25">
      <c r="A8" s="72" t="s">
        <v>434</v>
      </c>
      <c r="B8" s="32"/>
      <c r="C8" s="29"/>
      <c r="D8" s="9"/>
      <c r="E8" s="9"/>
      <c r="F8" s="9"/>
      <c r="G8" s="9"/>
      <c r="H8" s="9"/>
    </row>
    <row r="9" spans="1:8" x14ac:dyDescent="0.25">
      <c r="A9" s="4" t="s">
        <v>19</v>
      </c>
      <c r="B9" s="9"/>
      <c r="C9" s="4"/>
      <c r="D9" s="13">
        <v>99.411979583199894</v>
      </c>
      <c r="E9" s="13">
        <v>20.683205153500001</v>
      </c>
      <c r="F9" s="13">
        <v>18.170956613600001</v>
      </c>
      <c r="G9" s="13">
        <v>37.493185918099897</v>
      </c>
      <c r="H9" s="9"/>
    </row>
    <row r="10" spans="1:8" x14ac:dyDescent="0.25">
      <c r="A10" s="5" t="s">
        <v>112</v>
      </c>
      <c r="B10" s="10"/>
      <c r="C10" s="5"/>
      <c r="D10" s="9">
        <v>695</v>
      </c>
      <c r="E10" s="9">
        <v>695</v>
      </c>
      <c r="F10" s="9">
        <v>695</v>
      </c>
      <c r="G10" s="9">
        <v>695</v>
      </c>
      <c r="H10" s="9"/>
    </row>
    <row r="11" spans="1:8" ht="27" x14ac:dyDescent="0.25">
      <c r="A11" s="5" t="s">
        <v>113</v>
      </c>
      <c r="B11" s="10"/>
      <c r="C11" s="5"/>
      <c r="D11" s="9" t="s">
        <v>191</v>
      </c>
      <c r="E11" s="9" t="s">
        <v>191</v>
      </c>
      <c r="F11" s="9" t="s">
        <v>191</v>
      </c>
      <c r="G11" s="9" t="s">
        <v>191</v>
      </c>
      <c r="H11" s="9"/>
    </row>
    <row r="12" spans="1:8" x14ac:dyDescent="0.25">
      <c r="A12" s="4" t="s">
        <v>18</v>
      </c>
      <c r="B12" s="9"/>
      <c r="C12" s="4"/>
      <c r="D12" s="9" t="s">
        <v>187</v>
      </c>
      <c r="E12" s="9" t="s">
        <v>188</v>
      </c>
      <c r="F12" s="9" t="s">
        <v>189</v>
      </c>
      <c r="G12" s="9" t="s">
        <v>190</v>
      </c>
      <c r="H12" s="9"/>
    </row>
    <row r="13" spans="1:8" ht="54" x14ac:dyDescent="0.25">
      <c r="A13" s="31" t="s">
        <v>148</v>
      </c>
      <c r="B13" s="10" t="s">
        <v>424</v>
      </c>
      <c r="C13" s="10" t="s">
        <v>427</v>
      </c>
      <c r="D13" s="10" t="s">
        <v>416</v>
      </c>
      <c r="E13" s="10"/>
      <c r="F13" s="10"/>
      <c r="G13" s="10"/>
      <c r="H13" s="10" t="s">
        <v>429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Parks</vt:lpstr>
      <vt:lpstr>Rec Facilities</vt:lpstr>
      <vt:lpstr>Aquatic Facilities</vt:lpstr>
      <vt:lpstr>Natural Areas</vt:lpstr>
      <vt:lpstr>Trails</vt:lpstr>
      <vt:lpstr>Trailheads</vt:lpstr>
      <vt:lpstr>Schools</vt:lpstr>
      <vt:lpstr>Fee Based Open Space</vt:lpstr>
      <vt:lpstr>Cemetaries</vt:lpstr>
      <vt:lpstr>Rec Programs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Lynch</dc:creator>
  <cp:lastModifiedBy>Danielle Salisbury</cp:lastModifiedBy>
  <cp:lastPrinted>2025-09-18T17:44:12Z</cp:lastPrinted>
  <dcterms:created xsi:type="dcterms:W3CDTF">2025-02-17T20:57:17Z</dcterms:created>
  <dcterms:modified xsi:type="dcterms:W3CDTF">2025-10-06T19:55:27Z</dcterms:modified>
</cp:coreProperties>
</file>